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\\ph-ph-sv-01.stmlf.bayern.de\user$\aelf-ip-csigosus\Desktop\"/>
    </mc:Choice>
  </mc:AlternateContent>
  <xr:revisionPtr revIDLastSave="0" documentId="8_{4609947D-73DF-4706-AA47-6D2366696710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1) Information" sheetId="4" r:id="rId1"/>
    <sheet name="2) Zwischenfruchtrechner" sheetId="3" r:id="rId2"/>
    <sheet name="3) Artenliste" sheetId="2" r:id="rId3"/>
    <sheet name="Nebenrechnungen" sheetId="5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C9" i="5" l="1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1" i="5"/>
  <c r="C40" i="5"/>
  <c r="C39" i="5"/>
  <c r="C38" i="5"/>
  <c r="C37" i="5"/>
  <c r="C36" i="5"/>
  <c r="C35" i="5"/>
  <c r="C34" i="5"/>
  <c r="C33" i="5"/>
  <c r="C32" i="5"/>
  <c r="C31" i="5"/>
  <c r="C29" i="5"/>
  <c r="C28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7" i="5"/>
  <c r="C8" i="5"/>
  <c r="C10" i="5"/>
  <c r="C6" i="5"/>
  <c r="F6" i="5"/>
  <c r="C15" i="3"/>
  <c r="L18" i="5"/>
  <c r="L19" i="5"/>
  <c r="L20" i="5"/>
  <c r="L21" i="5"/>
  <c r="L22" i="5"/>
  <c r="L23" i="5"/>
  <c r="L24" i="5"/>
  <c r="L25" i="5"/>
  <c r="L26" i="5"/>
  <c r="L28" i="5"/>
  <c r="L29" i="5"/>
  <c r="L31" i="5"/>
  <c r="L32" i="5"/>
  <c r="L33" i="5"/>
  <c r="L34" i="5"/>
  <c r="L35" i="5"/>
  <c r="L36" i="5"/>
  <c r="L37" i="5"/>
  <c r="L38" i="5"/>
  <c r="L39" i="5"/>
  <c r="L40" i="5"/>
  <c r="L41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7" i="5"/>
  <c r="L8" i="5"/>
  <c r="L9" i="5"/>
  <c r="L10" i="5"/>
  <c r="L12" i="5"/>
  <c r="L13" i="5"/>
  <c r="L14" i="5"/>
  <c r="L15" i="5"/>
  <c r="L16" i="5"/>
  <c r="L17" i="5"/>
  <c r="L6" i="5"/>
  <c r="K25" i="5"/>
  <c r="K26" i="5"/>
  <c r="K28" i="5"/>
  <c r="K29" i="5"/>
  <c r="K31" i="5"/>
  <c r="K32" i="5"/>
  <c r="K33" i="5"/>
  <c r="K34" i="5"/>
  <c r="K35" i="5"/>
  <c r="K36" i="5"/>
  <c r="K37" i="5"/>
  <c r="K38" i="5"/>
  <c r="K39" i="5"/>
  <c r="K40" i="5"/>
  <c r="K41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7" i="5"/>
  <c r="K8" i="5"/>
  <c r="K9" i="5"/>
  <c r="K10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6" i="5"/>
  <c r="J7" i="5"/>
  <c r="J8" i="5"/>
  <c r="J9" i="5"/>
  <c r="J1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8" i="5"/>
  <c r="J29" i="5"/>
  <c r="J31" i="5"/>
  <c r="J32" i="5"/>
  <c r="J33" i="5"/>
  <c r="J34" i="5"/>
  <c r="J35" i="5"/>
  <c r="J36" i="5"/>
  <c r="J37" i="5"/>
  <c r="J38" i="5"/>
  <c r="J39" i="5"/>
  <c r="J40" i="5"/>
  <c r="J41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6" i="5"/>
  <c r="H25" i="5"/>
  <c r="H26" i="5"/>
  <c r="H28" i="5"/>
  <c r="H29" i="5"/>
  <c r="H31" i="5"/>
  <c r="H32" i="5"/>
  <c r="H33" i="5"/>
  <c r="H34" i="5"/>
  <c r="H35" i="5"/>
  <c r="H36" i="5"/>
  <c r="H37" i="5"/>
  <c r="H38" i="5"/>
  <c r="H39" i="5"/>
  <c r="H40" i="5"/>
  <c r="H41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7" i="5"/>
  <c r="H8" i="5"/>
  <c r="H9" i="5"/>
  <c r="H10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6" i="5"/>
  <c r="F9" i="5"/>
  <c r="F10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8" i="5"/>
  <c r="F29" i="5"/>
  <c r="F31" i="5"/>
  <c r="F32" i="5"/>
  <c r="F33" i="5"/>
  <c r="F34" i="5"/>
  <c r="F35" i="5"/>
  <c r="F36" i="5"/>
  <c r="F37" i="5"/>
  <c r="F38" i="5"/>
  <c r="F39" i="5"/>
  <c r="F40" i="5"/>
  <c r="F41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7" i="5"/>
  <c r="F8" i="5"/>
  <c r="B52" i="5"/>
  <c r="B53" i="5"/>
  <c r="B54" i="5"/>
  <c r="B55" i="5"/>
  <c r="B51" i="5"/>
  <c r="H4" i="5" l="1"/>
  <c r="L4" i="5"/>
  <c r="J4" i="5"/>
  <c r="K4" i="5"/>
  <c r="F4" i="5"/>
  <c r="B3" i="3" s="1"/>
  <c r="C4" i="5"/>
  <c r="D9" i="5" s="1"/>
  <c r="E9" i="5" s="1"/>
  <c r="B6" i="3" l="1"/>
  <c r="D7" i="5"/>
  <c r="E7" i="5" s="1"/>
  <c r="D10" i="5"/>
  <c r="E10" i="5" s="1"/>
  <c r="D8" i="5"/>
  <c r="E8" i="5" s="1"/>
  <c r="D6" i="5"/>
  <c r="E6" i="5" s="1"/>
  <c r="F72" i="3"/>
  <c r="F46" i="3"/>
  <c r="F71" i="3"/>
  <c r="F63" i="3"/>
  <c r="F70" i="3"/>
  <c r="F62" i="3"/>
  <c r="F53" i="3"/>
  <c r="F69" i="3"/>
  <c r="F52" i="3"/>
  <c r="F42" i="3"/>
  <c r="F34" i="3"/>
  <c r="F68" i="3"/>
  <c r="F60" i="3"/>
  <c r="F41" i="3"/>
  <c r="F49" i="3"/>
  <c r="F39" i="3"/>
  <c r="E72" i="3"/>
  <c r="E46" i="3"/>
  <c r="E71" i="3"/>
  <c r="E63" i="3"/>
  <c r="D72" i="3"/>
  <c r="D46" i="3"/>
  <c r="E70" i="3"/>
  <c r="E62" i="3"/>
  <c r="E53" i="3"/>
  <c r="D71" i="3"/>
  <c r="D63" i="3"/>
  <c r="E69" i="3"/>
  <c r="E52" i="3"/>
  <c r="E42" i="3"/>
  <c r="E34" i="3"/>
  <c r="D70" i="3"/>
  <c r="D62" i="3"/>
  <c r="D53" i="3"/>
  <c r="D34" i="3"/>
  <c r="D68" i="3"/>
  <c r="D41" i="3"/>
  <c r="E68" i="3"/>
  <c r="E60" i="3"/>
  <c r="E41" i="3"/>
  <c r="D69" i="3"/>
  <c r="D52" i="3"/>
  <c r="D42" i="3"/>
  <c r="E49" i="3"/>
  <c r="E39" i="3"/>
  <c r="D49" i="3"/>
  <c r="D39" i="3"/>
  <c r="D60" i="3"/>
  <c r="B4" i="3"/>
  <c r="B5" i="3"/>
  <c r="D14" i="5"/>
  <c r="E14" i="5" s="1"/>
  <c r="D22" i="5"/>
  <c r="E22" i="5" s="1"/>
  <c r="D38" i="5"/>
  <c r="E38" i="5" s="1"/>
  <c r="D46" i="5"/>
  <c r="E46" i="5" s="1"/>
  <c r="D54" i="5"/>
  <c r="E54" i="5" s="1"/>
  <c r="D15" i="5"/>
  <c r="E15" i="5" s="1"/>
  <c r="D23" i="5"/>
  <c r="E23" i="5" s="1"/>
  <c r="D31" i="5"/>
  <c r="E31" i="5" s="1"/>
  <c r="D39" i="5"/>
  <c r="E39" i="5" s="1"/>
  <c r="D47" i="5"/>
  <c r="E47" i="5" s="1"/>
  <c r="D55" i="5"/>
  <c r="E55" i="5" s="1"/>
  <c r="D16" i="5"/>
  <c r="E16" i="5" s="1"/>
  <c r="D24" i="5"/>
  <c r="E24" i="5" s="1"/>
  <c r="D40" i="5"/>
  <c r="E40" i="5" s="1"/>
  <c r="D48" i="5"/>
  <c r="E48" i="5" s="1"/>
  <c r="D17" i="5"/>
  <c r="E17" i="5" s="1"/>
  <c r="D25" i="5"/>
  <c r="E25" i="5" s="1"/>
  <c r="D33" i="5"/>
  <c r="E33" i="5" s="1"/>
  <c r="D41" i="5"/>
  <c r="E41" i="5" s="1"/>
  <c r="D49" i="5"/>
  <c r="E49" i="5" s="1"/>
  <c r="D18" i="5"/>
  <c r="E18" i="5" s="1"/>
  <c r="D26" i="5"/>
  <c r="E26" i="5" s="1"/>
  <c r="D34" i="5"/>
  <c r="E34" i="5" s="1"/>
  <c r="D50" i="5"/>
  <c r="E50" i="5" s="1"/>
  <c r="D19" i="5"/>
  <c r="E19" i="5" s="1"/>
  <c r="D35" i="5"/>
  <c r="E35" i="5" s="1"/>
  <c r="D43" i="5"/>
  <c r="E43" i="5" s="1"/>
  <c r="D20" i="5"/>
  <c r="E20" i="5" s="1"/>
  <c r="D44" i="5"/>
  <c r="E44" i="5" s="1"/>
  <c r="D21" i="5"/>
  <c r="E21" i="5" s="1"/>
  <c r="D29" i="5"/>
  <c r="E29" i="5" s="1"/>
  <c r="D45" i="5"/>
  <c r="E45" i="5" s="1"/>
  <c r="D12" i="5"/>
  <c r="E12" i="5" s="1"/>
  <c r="D32" i="5"/>
  <c r="E32" i="5" s="1"/>
  <c r="D51" i="5"/>
  <c r="E51" i="5" s="1"/>
  <c r="D28" i="5"/>
  <c r="E28" i="5" s="1"/>
  <c r="D36" i="5"/>
  <c r="E36" i="5" s="1"/>
  <c r="D52" i="5"/>
  <c r="E52" i="5" s="1"/>
  <c r="D13" i="5"/>
  <c r="E13" i="5" s="1"/>
  <c r="D37" i="5"/>
  <c r="E37" i="5" s="1"/>
  <c r="D53" i="5"/>
  <c r="E53" i="5" s="1"/>
  <c r="B69" i="3" l="1"/>
  <c r="B70" i="3"/>
  <c r="B71" i="3"/>
  <c r="B72" i="3"/>
  <c r="B2" i="3" l="1"/>
  <c r="B68" i="3" l="1"/>
  <c r="E4" i="5"/>
  <c r="B11" i="3" l="1"/>
  <c r="C10" i="3"/>
  <c r="I4" i="5" s="1"/>
  <c r="B10" i="3"/>
  <c r="E64" i="3"/>
  <c r="E32" i="3"/>
  <c r="E54" i="3"/>
  <c r="E51" i="3"/>
  <c r="E57" i="3"/>
  <c r="E58" i="3"/>
  <c r="E40" i="3"/>
  <c r="E50" i="3"/>
  <c r="E36" i="3"/>
  <c r="G44" i="5"/>
  <c r="G23" i="5"/>
  <c r="G51" i="5"/>
  <c r="G9" i="5"/>
  <c r="G52" i="5"/>
  <c r="G35" i="5"/>
  <c r="G20" i="5"/>
  <c r="G15" i="5"/>
  <c r="G12" i="5"/>
  <c r="G6" i="5"/>
  <c r="G17" i="5"/>
  <c r="G14" i="5"/>
  <c r="B12" i="3"/>
  <c r="G10" i="5"/>
  <c r="G43" i="5"/>
  <c r="G19" i="5"/>
  <c r="G41" i="5"/>
  <c r="G40" i="5"/>
  <c r="G24" i="5"/>
  <c r="G28" i="5"/>
  <c r="G8" i="5"/>
  <c r="G45" i="5"/>
  <c r="G16" i="5"/>
  <c r="G53" i="5"/>
  <c r="G38" i="5"/>
  <c r="G22" i="5"/>
  <c r="G49" i="5"/>
  <c r="G36" i="5"/>
  <c r="G46" i="5"/>
  <c r="G29" i="5"/>
  <c r="G21" i="5"/>
  <c r="G32" i="5"/>
  <c r="G50" i="5"/>
  <c r="B9" i="3"/>
  <c r="G26" i="5"/>
  <c r="G37" i="5"/>
  <c r="G48" i="5"/>
  <c r="G31" i="5"/>
  <c r="G54" i="5"/>
  <c r="G13" i="5"/>
  <c r="G55" i="5"/>
  <c r="G25" i="5"/>
  <c r="G34" i="5"/>
  <c r="G7" i="5"/>
  <c r="G39" i="5"/>
  <c r="G47" i="5"/>
  <c r="G33" i="5"/>
  <c r="G18" i="5"/>
  <c r="E43" i="3" l="1"/>
  <c r="E48" i="3"/>
  <c r="D43" i="3"/>
  <c r="F43" i="3"/>
  <c r="E65" i="3"/>
  <c r="E30" i="3"/>
  <c r="E66" i="3"/>
  <c r="F66" i="3" s="1"/>
  <c r="E38" i="3"/>
  <c r="F38" i="3" s="1"/>
  <c r="E33" i="3"/>
  <c r="E56" i="3"/>
  <c r="E31" i="3"/>
  <c r="D31" i="3" s="1"/>
  <c r="E26" i="3"/>
  <c r="D26" i="3" s="1"/>
  <c r="E55" i="3"/>
  <c r="E67" i="3"/>
  <c r="E61" i="3"/>
  <c r="E35" i="3"/>
  <c r="E23" i="3"/>
  <c r="D23" i="3" s="1"/>
  <c r="E24" i="3"/>
  <c r="E25" i="3"/>
  <c r="E27" i="3"/>
  <c r="F27" i="3" s="1"/>
  <c r="E45" i="3"/>
  <c r="E29" i="3"/>
  <c r="F29" i="3" s="1"/>
  <c r="E37" i="3"/>
  <c r="D37" i="3" s="1"/>
  <c r="F32" i="3"/>
  <c r="D32" i="3"/>
  <c r="D64" i="3"/>
  <c r="F64" i="3"/>
  <c r="F51" i="3"/>
  <c r="D51" i="3"/>
  <c r="D54" i="3"/>
  <c r="F54" i="3"/>
  <c r="D40" i="3"/>
  <c r="F40" i="3"/>
  <c r="D58" i="3"/>
  <c r="F58" i="3"/>
  <c r="F57" i="3"/>
  <c r="D57" i="3"/>
  <c r="D50" i="3"/>
  <c r="F50" i="3"/>
  <c r="F65" i="3"/>
  <c r="D65" i="3"/>
  <c r="D36" i="3"/>
  <c r="F36" i="3"/>
  <c r="F48" i="3" l="1"/>
  <c r="D48" i="3"/>
  <c r="F23" i="3"/>
  <c r="D30" i="3"/>
  <c r="F30" i="3"/>
  <c r="F26" i="3"/>
  <c r="F31" i="3"/>
  <c r="D66" i="3"/>
  <c r="D38" i="3"/>
  <c r="F33" i="3"/>
  <c r="D33" i="3"/>
  <c r="D56" i="3"/>
  <c r="F56" i="3"/>
  <c r="F35" i="3"/>
  <c r="D35" i="3"/>
  <c r="F61" i="3"/>
  <c r="D61" i="3"/>
  <c r="F67" i="3"/>
  <c r="D67" i="3"/>
  <c r="D55" i="3"/>
  <c r="F55" i="3"/>
  <c r="F37" i="3"/>
  <c r="D29" i="3"/>
  <c r="D27" i="3"/>
  <c r="D25" i="3"/>
  <c r="F25" i="3"/>
  <c r="D24" i="3"/>
  <c r="F24" i="3"/>
  <c r="D45" i="3"/>
  <c r="F45" i="3"/>
  <c r="C12" i="3" l="1"/>
</calcChain>
</file>

<file path=xl/sharedStrings.xml><?xml version="1.0" encoding="utf-8"?>
<sst xmlns="http://schemas.openxmlformats.org/spreadsheetml/2006/main" count="249" uniqueCount="148">
  <si>
    <t>Pflanzenart</t>
  </si>
  <si>
    <t>Meliorationsrettich</t>
  </si>
  <si>
    <t>Sonnenblume</t>
  </si>
  <si>
    <t>Chia</t>
  </si>
  <si>
    <t>Ramtillkraut</t>
  </si>
  <si>
    <t>Alexandrinerklee</t>
  </si>
  <si>
    <t>Einjähriges Weidelgras</t>
  </si>
  <si>
    <t>Saatstärke bei Reinsaat</t>
  </si>
  <si>
    <t>kg/ha</t>
  </si>
  <si>
    <t>Standard-TKG</t>
  </si>
  <si>
    <t>g</t>
  </si>
  <si>
    <t>Welsches Weidelgras</t>
  </si>
  <si>
    <t>Großkörnige Leguminosen</t>
  </si>
  <si>
    <t>Ackerbohne</t>
  </si>
  <si>
    <t>Kleinkörnige Leguminosen</t>
  </si>
  <si>
    <t>Inkarnatklee</t>
  </si>
  <si>
    <t>Weißklee</t>
  </si>
  <si>
    <t>Kreuzblütler</t>
  </si>
  <si>
    <t>Ölrettich</t>
  </si>
  <si>
    <t>Buchweizen</t>
  </si>
  <si>
    <t>Aussaattiefe</t>
  </si>
  <si>
    <t>Bockshornklee</t>
  </si>
  <si>
    <t>Färberdistel</t>
  </si>
  <si>
    <t>Frostempfindlichkeit</t>
  </si>
  <si>
    <t>cm</t>
  </si>
  <si>
    <t>Leindotter</t>
  </si>
  <si>
    <t>Linse</t>
  </si>
  <si>
    <t>Gräser</t>
  </si>
  <si>
    <t>Waldstaudenroggen</t>
  </si>
  <si>
    <t>Esparsette</t>
  </si>
  <si>
    <t>Weißer Senf, Gelbsenf</t>
  </si>
  <si>
    <t>Persischer Klee, Perserklee</t>
  </si>
  <si>
    <t>Serradella</t>
  </si>
  <si>
    <t>Futterroggen, Grünroggen</t>
  </si>
  <si>
    <t>Sandhafer, Rauhafer</t>
  </si>
  <si>
    <t>Futterkohl, Markstammkohl</t>
  </si>
  <si>
    <t>Stoppelrübe, Herbstrübe</t>
  </si>
  <si>
    <t>Phacelie</t>
  </si>
  <si>
    <t>Winterrübsen, Stängelkohl</t>
  </si>
  <si>
    <t>Bengalische Wicke, Purpur-Wicke</t>
  </si>
  <si>
    <t>Narbonner Wicke, Maus-Wicke</t>
  </si>
  <si>
    <t>Saat-Platterbse</t>
  </si>
  <si>
    <t>Öllein, Saat-Lein, Flachs</t>
  </si>
  <si>
    <t>Abessinischer Senf, Äthiopischer Senf</t>
  </si>
  <si>
    <t>Kulturmalve</t>
  </si>
  <si>
    <t>Luzerne</t>
  </si>
  <si>
    <t>Rotklee</t>
  </si>
  <si>
    <t>Brauner Senf, Sareptasenf</t>
  </si>
  <si>
    <t>°C</t>
  </si>
  <si>
    <t>Sonstige Pflanzenarten</t>
  </si>
  <si>
    <t>Raps</t>
  </si>
  <si>
    <t>Keimfähigkeit</t>
  </si>
  <si>
    <t>Saatgutbedarf</t>
  </si>
  <si>
    <t>Für Fragen und Anregungen rund um den Zwischenfruchtrechner stehen wir Ihnen gerne zur Verfügung.</t>
  </si>
  <si>
    <t>1) Information: Das aktuell ausgewählte Blattregister.</t>
  </si>
  <si>
    <t>Anzahl</t>
  </si>
  <si>
    <t>kg</t>
  </si>
  <si>
    <t>€/ha</t>
  </si>
  <si>
    <t>€/kg</t>
  </si>
  <si>
    <t>Summe in %</t>
  </si>
  <si>
    <t>Eigene Kultur 1</t>
  </si>
  <si>
    <t>Eigene Kultur 2</t>
  </si>
  <si>
    <t>Eigene Kultur 3</t>
  </si>
  <si>
    <t>Eigene Kultur 4</t>
  </si>
  <si>
    <t>Eigene Kultur 5</t>
  </si>
  <si>
    <t>-</t>
  </si>
  <si>
    <t>v. H. der Körner</t>
  </si>
  <si>
    <t>Botanische Bezeichnung</t>
  </si>
  <si>
    <t>Lolium multiflorum westerwoldicum</t>
  </si>
  <si>
    <t>Lolium multiflorum</t>
  </si>
  <si>
    <t>Secale cereale</t>
  </si>
  <si>
    <t>Helianthus annuus</t>
  </si>
  <si>
    <t>Guizotia abyssinica</t>
  </si>
  <si>
    <t>Phacelia tanacetifolia</t>
  </si>
  <si>
    <t>Linum usitatissimum</t>
  </si>
  <si>
    <t>Malva sylvestris</t>
  </si>
  <si>
    <t>Carthamus tinctorius</t>
  </si>
  <si>
    <t>Salvia hispanica</t>
  </si>
  <si>
    <t>Fagopyrum esculentum</t>
  </si>
  <si>
    <t>Lepidium sativum</t>
  </si>
  <si>
    <t>Camelina sativa</t>
  </si>
  <si>
    <t>Raphanus sativus</t>
  </si>
  <si>
    <t>Raphanus sativus var. Longipinnatus</t>
  </si>
  <si>
    <t>Brassica rapa</t>
  </si>
  <si>
    <t>Brassica rapa var. rapifera</t>
  </si>
  <si>
    <t>Brassica oleracea ssp.</t>
  </si>
  <si>
    <t>Brassica napus</t>
  </si>
  <si>
    <t>Sinapis alba</t>
  </si>
  <si>
    <t>Brassica juncea</t>
  </si>
  <si>
    <t>Brassica carinata</t>
  </si>
  <si>
    <t>Vicia faba</t>
  </si>
  <si>
    <t>Lupinen</t>
  </si>
  <si>
    <t>Lupinus sp.</t>
  </si>
  <si>
    <t>Secale multicaule</t>
  </si>
  <si>
    <t>Avena strigosa</t>
  </si>
  <si>
    <t>Medicago sativa</t>
  </si>
  <si>
    <t>Lens culinaris</t>
  </si>
  <si>
    <t>Lathyrus sativus</t>
  </si>
  <si>
    <t>Ornitophus sativus</t>
  </si>
  <si>
    <t>Onobrychis sativa</t>
  </si>
  <si>
    <t>Zottelwicke, Winterwicke</t>
  </si>
  <si>
    <t>Vicia villosa</t>
  </si>
  <si>
    <t>Saatwicke, Sommerwicke</t>
  </si>
  <si>
    <t>Vicia sativa</t>
  </si>
  <si>
    <t>Vicia narbonensis</t>
  </si>
  <si>
    <t>Vicia benghalensis</t>
  </si>
  <si>
    <t>Trifolium repens</t>
  </si>
  <si>
    <t>Trifolium pratense</t>
  </si>
  <si>
    <t>Trifolium resupinatum</t>
  </si>
  <si>
    <t>Trifolium incarnatum</t>
  </si>
  <si>
    <t>Trigonella foenum-graecum</t>
  </si>
  <si>
    <t>Trifolium alexandrinum</t>
  </si>
  <si>
    <t>Kresse</t>
  </si>
  <si>
    <t>Einzelkosten (netto)</t>
  </si>
  <si>
    <t>Richtpreis (netto)</t>
  </si>
  <si>
    <t>%</t>
  </si>
  <si>
    <t>Standardisierung: Keimfähige Samen in 1 kg Saatgut</t>
  </si>
  <si>
    <t>Standardisierung: Samenanteil bei jeweils 1 kg Saatgut</t>
  </si>
  <si>
    <t>Standardisierung: Saatgut notwendig um gewünschten Anteil an keimfähigen Samen zu erreichen</t>
  </si>
  <si>
    <t>Standardisierung: Gewichtsanteil am Saatgut</t>
  </si>
  <si>
    <t>Berechnung des Richtwertes für die Saatstärke: Gewichtung der Reinsaatstärke nach gewünschtem Anteil in der Saatgutmischung</t>
  </si>
  <si>
    <t>Umrechnung auf Richtwert für die Saatstärke</t>
  </si>
  <si>
    <t>Richtwert für die Saatstärke / Saatstärke bei gewünschtem Anteil</t>
  </si>
  <si>
    <t>Abfrierverhalten</t>
  </si>
  <si>
    <t>Jugendentwicklung</t>
  </si>
  <si>
    <t>1 (rasch) bis 3 (langsam)</t>
  </si>
  <si>
    <t>Anteil an keimfähigen Samen von abfrostende Pflanzenart</t>
  </si>
  <si>
    <t>Max. - Min.</t>
  </si>
  <si>
    <t>Variation der empfohlenen Ablagetiefe</t>
  </si>
  <si>
    <t>Variation in der Jugendentwicklung</t>
  </si>
  <si>
    <t>1 = ja, 0 = nein</t>
  </si>
  <si>
    <t>Fehlende Parameter in der Artenliste</t>
  </si>
  <si>
    <t>2) Zwischenfruchtrechner: Anhand der gewünschten Anteile an keimfähigen Samen in der Saatgutmischung lassen sich hier Saatstärke, Saatgutbedarf, Kosten und weitere Kennzahlen berechnen.</t>
  </si>
  <si>
    <t>3) Artenliste: Eine Liste mit den gängigsten Pflanzenarten für Zwischenfruchtmischungen und deren Eigenschaften. Die Standardwerte können mit Ihren eigenen Werten überschrieben und um eigene Kulturen ergänzt werden.</t>
  </si>
  <si>
    <t>Beschreibung</t>
  </si>
  <si>
    <t>Einheit</t>
  </si>
  <si>
    <t>Summe</t>
  </si>
  <si>
    <t>Spalte C Eingabe x Reinsaatstärke</t>
  </si>
  <si>
    <t>Keimfähige Samen</t>
  </si>
  <si>
    <r>
      <t>Anzahl/m</t>
    </r>
    <r>
      <rPr>
        <vertAlign val="superscript"/>
        <sz val="11"/>
        <color theme="1"/>
        <rFont val="Calibri"/>
        <family val="2"/>
        <scheme val="minor"/>
      </rPr>
      <t>2</t>
    </r>
  </si>
  <si>
    <t>Am unteren Rand der Anwendung finden Sie die Bestandteile des Zwischenfruchtrechners. Diese sind aufgeteilt in folgende drei Blattregister.</t>
  </si>
  <si>
    <t>Amt für Ernährung, Landwirtschaft und Forsten Ingolstadt-Pfaffenhofen a.d.Ilm</t>
  </si>
  <si>
    <t>Gritschstraße 38</t>
  </si>
  <si>
    <t>85276 Pfaffenhofen a.d.Ilm</t>
  </si>
  <si>
    <t>Telefon +49 8441 867-0</t>
  </si>
  <si>
    <t>poststelle@aelf-ip.bayern.de</t>
  </si>
  <si>
    <t>Zwischenfruchtrechner für Eigenmischungen</t>
  </si>
  <si>
    <t>1 (abfrierend) bis 3 (winterhart)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</si>
</sst>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\ &quot;€/ha&quot;"/>
    <numFmt numFmtId="166" formatCode="0\ &quot;kg/ha&quot;"/>
    <numFmt numFmtId="167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194C7"/>
        <bgColor indexed="64"/>
      </patternFill>
    </fill>
    <fill>
      <patternFill patternType="solid">
        <fgColor rgb="FFCEF1F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0" xfId="0" applyFont="1" applyAlignment="1"/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Border="1"/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0" xfId="0" applyFont="1" applyFill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2" fontId="11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vertical="center"/>
    </xf>
    <xf numFmtId="164" fontId="11" fillId="2" borderId="5" xfId="0" applyNumberFormat="1" applyFont="1" applyFill="1" applyBorder="1" applyAlignment="1">
      <alignment vertical="center"/>
    </xf>
    <xf numFmtId="2" fontId="11" fillId="2" borderId="5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" fontId="0" fillId="0" borderId="0" xfId="0" applyNumberFormat="1" applyFill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1" fontId="0" fillId="0" borderId="0" xfId="0" applyNumberFormat="1" applyFill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" fontId="0" fillId="0" borderId="0" xfId="0" applyNumberFormat="1" applyFill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67" fontId="6" fillId="0" borderId="0" xfId="0" applyNumberFormat="1" applyFont="1" applyFill="1" applyBorder="1" applyAlignment="1">
      <alignment horizontal="right" vertical="center"/>
    </xf>
    <xf numFmtId="1" fontId="0" fillId="0" borderId="12" xfId="0" applyNumberForma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167" fontId="0" fillId="0" borderId="12" xfId="0" applyNumberForma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16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167" fontId="0" fillId="0" borderId="0" xfId="0" applyNumberForma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3" xfId="0" applyBorder="1"/>
    <xf numFmtId="2" fontId="0" fillId="0" borderId="14" xfId="0" applyNumberFormat="1" applyBorder="1" applyAlignment="1">
      <alignment horizontal="right" vertical="center"/>
    </xf>
    <xf numFmtId="167" fontId="6" fillId="0" borderId="14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4" xfId="0" applyBorder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1" fontId="0" fillId="2" borderId="15" xfId="0" applyNumberFormat="1" applyFill="1" applyBorder="1" applyAlignment="1">
      <alignment horizontal="right" vertical="center"/>
    </xf>
    <xf numFmtId="2" fontId="0" fillId="2" borderId="15" xfId="0" applyNumberFormat="1" applyFill="1" applyBorder="1" applyAlignment="1">
      <alignment horizontal="right" vertical="center"/>
    </xf>
    <xf numFmtId="167" fontId="6" fillId="2" borderId="15" xfId="0" applyNumberFormat="1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0" fontId="0" fillId="2" borderId="15" xfId="0" applyFill="1" applyBorder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7" xfId="0" applyFill="1" applyBorder="1"/>
    <xf numFmtId="1" fontId="0" fillId="0" borderId="9" xfId="0" applyNumberFormat="1" applyFill="1" applyBorder="1" applyAlignment="1" applyProtection="1">
      <alignment horizontal="center"/>
      <protection locked="0"/>
    </xf>
    <xf numFmtId="2" fontId="0" fillId="0" borderId="9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1" fontId="0" fillId="0" borderId="10" xfId="0" applyNumberFormat="1" applyFill="1" applyBorder="1" applyAlignment="1" applyProtection="1">
      <alignment horizontal="center"/>
      <protection locked="0"/>
    </xf>
    <xf numFmtId="2" fontId="0" fillId="0" borderId="10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1" fontId="6" fillId="0" borderId="9" xfId="0" applyNumberFormat="1" applyFont="1" applyFill="1" applyBorder="1" applyAlignment="1" applyProtection="1">
      <alignment horizontal="center"/>
      <protection locked="0"/>
    </xf>
    <xf numFmtId="2" fontId="6" fillId="0" borderId="9" xfId="0" applyNumberFormat="1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Protection="1">
      <protection locked="0"/>
    </xf>
    <xf numFmtId="1" fontId="6" fillId="0" borderId="10" xfId="0" applyNumberFormat="1" applyFont="1" applyFill="1" applyBorder="1" applyAlignment="1" applyProtection="1">
      <alignment horizontal="center"/>
      <protection locked="0"/>
    </xf>
    <xf numFmtId="2" fontId="6" fillId="0" borderId="10" xfId="0" applyNumberFormat="1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1" xfId="0" applyFont="1" applyBorder="1" applyProtection="1">
      <protection locked="0"/>
    </xf>
    <xf numFmtId="1" fontId="6" fillId="0" borderId="11" xfId="0" applyNumberFormat="1" applyFont="1" applyFill="1" applyBorder="1" applyAlignment="1" applyProtection="1">
      <alignment horizontal="center"/>
      <protection locked="0"/>
    </xf>
    <xf numFmtId="2" fontId="6" fillId="0" borderId="1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66" fontId="0" fillId="0" borderId="0" xfId="0" applyNumberFormat="1" applyFont="1" applyFill="1" applyBorder="1" applyAlignment="1" applyProtection="1">
      <alignment horizontal="left" vertical="center"/>
      <protection hidden="1"/>
    </xf>
    <xf numFmtId="0" fontId="7" fillId="0" borderId="9" xfId="0" applyFont="1" applyFill="1" applyBorder="1" applyAlignment="1" applyProtection="1">
      <alignment vertical="center"/>
      <protection hidden="1"/>
    </xf>
    <xf numFmtId="0" fontId="7" fillId="0" borderId="10" xfId="0" applyFont="1" applyFill="1" applyBorder="1" applyAlignment="1" applyProtection="1">
      <alignment vertical="center"/>
      <protection hidden="1"/>
    </xf>
    <xf numFmtId="0" fontId="7" fillId="0" borderId="11" xfId="0" applyFont="1" applyFill="1" applyBorder="1" applyAlignment="1" applyProtection="1">
      <alignment vertical="center"/>
      <protection hidden="1"/>
    </xf>
    <xf numFmtId="0" fontId="0" fillId="0" borderId="11" xfId="0" applyFont="1" applyFill="1" applyBorder="1" applyAlignment="1" applyProtection="1">
      <alignment horizontal="center" vertical="center"/>
      <protection hidden="1"/>
    </xf>
    <xf numFmtId="0" fontId="0" fillId="0" borderId="9" xfId="0" applyFont="1" applyFill="1" applyBorder="1" applyAlignment="1" applyProtection="1">
      <alignment horizontal="center" vertical="center"/>
      <protection hidden="1"/>
    </xf>
    <xf numFmtId="165" fontId="0" fillId="0" borderId="0" xfId="0" applyNumberFormat="1" applyFont="1" applyFill="1" applyBorder="1" applyAlignment="1" applyProtection="1">
      <alignment horizontal="left" vertical="center"/>
      <protection hidden="1"/>
    </xf>
    <xf numFmtId="1" fontId="0" fillId="0" borderId="10" xfId="0" applyNumberFormat="1" applyBorder="1" applyAlignment="1" applyProtection="1">
      <alignment horizontal="center" vertical="center"/>
      <protection hidden="1"/>
    </xf>
    <xf numFmtId="164" fontId="0" fillId="0" borderId="10" xfId="0" applyNumberFormat="1" applyBorder="1" applyAlignment="1" applyProtection="1">
      <alignment horizontal="center" vertical="center"/>
      <protection hidden="1"/>
    </xf>
    <xf numFmtId="2" fontId="0" fillId="0" borderId="10" xfId="0" applyNumberFormat="1" applyBorder="1" applyAlignment="1" applyProtection="1">
      <alignment horizontal="center" vertical="center"/>
      <protection hidden="1"/>
    </xf>
    <xf numFmtId="1" fontId="0" fillId="0" borderId="9" xfId="0" applyNumberFormat="1" applyBorder="1" applyAlignment="1" applyProtection="1">
      <alignment horizontal="center" vertical="center"/>
      <protection hidden="1"/>
    </xf>
    <xf numFmtId="164" fontId="0" fillId="0" borderId="9" xfId="0" applyNumberFormat="1" applyBorder="1" applyAlignment="1" applyProtection="1">
      <alignment horizontal="center" vertical="center"/>
      <protection hidden="1"/>
    </xf>
    <xf numFmtId="2" fontId="0" fillId="0" borderId="9" xfId="0" applyNumberFormat="1" applyBorder="1" applyAlignment="1" applyProtection="1">
      <alignment horizontal="center" vertical="center"/>
      <protection hidden="1"/>
    </xf>
    <xf numFmtId="1" fontId="0" fillId="0" borderId="11" xfId="0" applyNumberFormat="1" applyBorder="1" applyAlignment="1" applyProtection="1">
      <alignment horizontal="center" vertical="center"/>
      <protection hidden="1"/>
    </xf>
    <xf numFmtId="164" fontId="0" fillId="0" borderId="11" xfId="0" applyNumberFormat="1" applyBorder="1" applyAlignment="1" applyProtection="1">
      <alignment horizontal="center" vertical="center"/>
      <protection hidden="1"/>
    </xf>
    <xf numFmtId="2" fontId="0" fillId="0" borderId="11" xfId="0" applyNumberFormat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166" fontId="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01">
    <dxf>
      <fill>
        <patternFill>
          <bgColor rgb="FFCEF1F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EF1F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 patternType="solid">
          <bgColor rgb="FFCEF1FE"/>
        </patternFill>
      </fill>
    </dxf>
    <dxf>
      <fill>
        <patternFill>
          <bgColor rgb="FFCEF1FE"/>
        </patternFill>
      </fill>
      <border>
        <right style="thin">
          <color auto="1"/>
        </right>
        <bottom style="thin">
          <color auto="1"/>
        </bottom>
        <vertical/>
        <horizontal/>
      </border>
    </dxf>
    <dxf>
      <font>
        <strike val="0"/>
        <u val="none"/>
      </font>
      <fill>
        <patternFill>
          <bgColor rgb="FFCEF1FE"/>
        </patternFill>
      </fill>
      <border>
        <left/>
        <right style="thin">
          <color auto="1"/>
        </right>
        <top/>
        <bottom/>
      </border>
    </dxf>
    <dxf>
      <font>
        <color theme="0"/>
      </font>
    </dxf>
    <dxf>
      <fill>
        <patternFill>
          <bgColor rgb="FFCEF1FE"/>
        </patternFill>
      </fill>
      <border>
        <left/>
        <right style="thin">
          <color auto="1"/>
        </right>
        <top style="thin">
          <color auto="1"/>
        </top>
        <bottom/>
      </border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</dxf>
    <dxf>
      <fill>
        <patternFill>
          <bgColor rgb="FFCEF1FE"/>
        </patternFill>
      </fill>
      <border>
        <left style="thin">
          <color auto="1"/>
        </left>
        <bottom style="thin">
          <color auto="1"/>
        </bottom>
        <vertical/>
        <horizontal/>
      </border>
    </dxf>
    <dxf>
      <fill>
        <patternFill>
          <bgColor rgb="FFCEF1FE"/>
        </patternFill>
      </fill>
      <border>
        <left style="thin">
          <color auto="1"/>
        </left>
        <right/>
        <top/>
        <bottom/>
      </border>
    </dxf>
    <dxf>
      <fill>
        <patternFill>
          <bgColor rgb="FFCEF1FE"/>
        </patternFill>
      </fill>
      <border>
        <left style="thin">
          <color auto="1"/>
        </left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CEF1FE"/>
      <color rgb="FF0194C7"/>
      <color rgb="FFFFFFFF"/>
      <color rgb="FFFFCC66"/>
      <color rgb="FFFFFF99"/>
      <color rgb="FFFFFF66"/>
      <color rgb="FFACE9FE"/>
      <color rgb="FF9AE4FE"/>
      <color rgb="FFCCFFFF"/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396239</xdr:rowOff>
    </xdr:from>
    <xdr:to>
      <xdr:col>9</xdr:col>
      <xdr:colOff>0</xdr:colOff>
      <xdr:row>16</xdr:row>
      <xdr:rowOff>166146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8CFAF2E-8B78-F18F-7EBC-73897FFA1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8120" y="571499"/>
          <a:ext cx="6324600" cy="315318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26</xdr:row>
      <xdr:rowOff>152400</xdr:rowOff>
    </xdr:from>
    <xdr:to>
      <xdr:col>5</xdr:col>
      <xdr:colOff>94575</xdr:colOff>
      <xdr:row>29</xdr:row>
      <xdr:rowOff>112492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0E33571-638A-CAF8-16C4-C62927994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991225"/>
          <a:ext cx="3114000" cy="6173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</xdr:colOff>
      <xdr:row>15</xdr:row>
      <xdr:rowOff>47624</xdr:rowOff>
    </xdr:from>
    <xdr:to>
      <xdr:col>3</xdr:col>
      <xdr:colOff>0</xdr:colOff>
      <xdr:row>20</xdr:row>
      <xdr:rowOff>147872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668FC9E8-2997-9EF0-FD7A-DCC393F58DB6}"/>
            </a:ext>
          </a:extLst>
        </xdr:cNvPr>
        <xdr:cNvGrpSpPr>
          <a:grpSpLocks/>
        </xdr:cNvGrpSpPr>
      </xdr:nvGrpSpPr>
      <xdr:grpSpPr>
        <a:xfrm>
          <a:off x="2583184" y="3209924"/>
          <a:ext cx="1394456" cy="1167048"/>
          <a:chOff x="2332247" y="1645920"/>
          <a:chExt cx="622300" cy="472440"/>
        </a:xfrm>
        <a:solidFill>
          <a:srgbClr val="CEF1FE"/>
        </a:solidFill>
      </xdr:grpSpPr>
      <xdr:sp macro="" textlink="">
        <xdr:nvSpPr>
          <xdr:cNvPr id="2" name="Flussdiagramm: Verbinder zu einer anderen Seite 1">
            <a:extLst>
              <a:ext uri="{FF2B5EF4-FFF2-40B4-BE49-F238E27FC236}">
                <a16:creationId xmlns:a16="http://schemas.microsoft.com/office/drawing/2014/main" id="{9760FB05-44FE-72B9-E463-5CA75346F368}"/>
              </a:ext>
            </a:extLst>
          </xdr:cNvPr>
          <xdr:cNvSpPr/>
        </xdr:nvSpPr>
        <xdr:spPr>
          <a:xfrm>
            <a:off x="2332247" y="1645920"/>
            <a:ext cx="622300" cy="472440"/>
          </a:xfrm>
          <a:prstGeom prst="flowChartOffpageConnector">
            <a:avLst/>
          </a:prstGeom>
          <a:grp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" name="Textfeld 2">
            <a:extLst>
              <a:ext uri="{FF2B5EF4-FFF2-40B4-BE49-F238E27FC236}">
                <a16:creationId xmlns:a16="http://schemas.microsoft.com/office/drawing/2014/main" id="{D7CA889B-B7E1-B597-30B0-C8D93E725539}"/>
              </a:ext>
            </a:extLst>
          </xdr:cNvPr>
          <xdr:cNvSpPr txBox="1"/>
        </xdr:nvSpPr>
        <xdr:spPr>
          <a:xfrm>
            <a:off x="2498323" y="1656232"/>
            <a:ext cx="298656" cy="106281"/>
          </a:xfrm>
          <a:prstGeom prst="rect">
            <a:avLst/>
          </a:prstGeom>
          <a:grp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de-DE" sz="1100" b="1"/>
              <a:t>Eingabe</a:t>
            </a:r>
          </a:p>
        </xdr:txBody>
      </xdr:sp>
    </xdr:grpSp>
    <xdr:clientData/>
  </xdr:twoCellAnchor>
  <xdr:twoCellAnchor>
    <xdr:from>
      <xdr:col>2</xdr:col>
      <xdr:colOff>14623</xdr:colOff>
      <xdr:row>16</xdr:row>
      <xdr:rowOff>79978</xdr:rowOff>
    </xdr:from>
    <xdr:to>
      <xdr:col>3</xdr:col>
      <xdr:colOff>11694</xdr:colOff>
      <xdr:row>20</xdr:row>
      <xdr:rowOff>114300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882C5A3-E70E-4398-95F3-A0E43CF4F136}"/>
            </a:ext>
          </a:extLst>
        </xdr:cNvPr>
        <xdr:cNvSpPr txBox="1"/>
      </xdr:nvSpPr>
      <xdr:spPr>
        <a:xfrm>
          <a:off x="2529223" y="3328003"/>
          <a:ext cx="1263896" cy="9106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de-DE" sz="1100" b="0"/>
            <a:t>Gewünschte Anteile </a:t>
          </a:r>
        </a:p>
        <a:p>
          <a:pPr algn="ctr"/>
          <a:r>
            <a:rPr lang="de-DE" sz="1100" b="0"/>
            <a:t>an keimfähigen </a:t>
          </a:r>
        </a:p>
        <a:p>
          <a:pPr algn="ctr"/>
          <a:r>
            <a:rPr lang="de-DE" sz="1100" b="0"/>
            <a:t>Samen in der</a:t>
          </a:r>
        </a:p>
        <a:p>
          <a:pPr algn="ctr"/>
          <a:r>
            <a:rPr lang="de-DE" sz="1100" b="0"/>
            <a:t>Saatgutmischung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7A7B-B09D-4682-86D9-47331E0E5A06}">
  <sheetPr codeName="Tabelle1">
    <pageSetUpPr fitToPage="1"/>
  </sheetPr>
  <dimension ref="B1:H36"/>
  <sheetViews>
    <sheetView showGridLines="0" showRowColHeaders="0" tabSelected="1" zoomScaleNormal="100" workbookViewId="0">
      <selection activeCell="AJ12" sqref="AJ12"/>
    </sheetView>
  </sheetViews>
  <sheetFormatPr baseColWidth="10" defaultRowHeight="17.25" customHeight="1" x14ac:dyDescent="0.3"/>
  <cols>
    <col min="1" max="1" width="2.6640625" customWidth="1"/>
  </cols>
  <sheetData>
    <row r="1" spans="2:8" ht="14.25" customHeight="1" x14ac:dyDescent="0.3">
      <c r="B1" s="4"/>
      <c r="C1" s="4"/>
      <c r="D1" s="4"/>
    </row>
    <row r="2" spans="2:8" ht="31.2" x14ac:dyDescent="0.6">
      <c r="B2" s="63" t="s">
        <v>146</v>
      </c>
      <c r="C2" s="64"/>
      <c r="D2" s="64"/>
      <c r="E2" s="3"/>
      <c r="F2" s="3"/>
      <c r="G2" s="3"/>
      <c r="H2" s="3"/>
    </row>
    <row r="3" spans="2:8" ht="17.25" customHeight="1" x14ac:dyDescent="0.3">
      <c r="B3" s="4"/>
      <c r="C3" s="4"/>
      <c r="D3" s="4"/>
    </row>
    <row r="4" spans="2:8" ht="17.25" customHeight="1" x14ac:dyDescent="0.3">
      <c r="B4" s="4"/>
      <c r="C4" s="4"/>
      <c r="D4" s="4"/>
    </row>
    <row r="5" spans="2:8" ht="17.25" customHeight="1" x14ac:dyDescent="0.3">
      <c r="B5" s="4"/>
      <c r="C5" s="4"/>
      <c r="D5" s="4"/>
    </row>
    <row r="6" spans="2:8" ht="17.25" customHeight="1" x14ac:dyDescent="0.3">
      <c r="B6" s="4"/>
      <c r="C6" s="4"/>
      <c r="D6" s="4"/>
    </row>
    <row r="7" spans="2:8" ht="17.25" customHeight="1" x14ac:dyDescent="0.3">
      <c r="B7" s="4"/>
      <c r="C7" s="4"/>
      <c r="D7" s="4"/>
    </row>
    <row r="8" spans="2:8" ht="17.25" customHeight="1" x14ac:dyDescent="0.3">
      <c r="B8" s="4"/>
      <c r="C8" s="4"/>
      <c r="D8" s="4"/>
    </row>
    <row r="9" spans="2:8" ht="17.25" customHeight="1" x14ac:dyDescent="0.3">
      <c r="B9" s="4"/>
      <c r="C9" s="4"/>
      <c r="D9" s="4"/>
    </row>
    <row r="10" spans="2:8" ht="17.25" customHeight="1" x14ac:dyDescent="0.3">
      <c r="B10" s="4"/>
      <c r="C10" s="4"/>
      <c r="D10" s="4"/>
    </row>
    <row r="11" spans="2:8" ht="17.25" customHeight="1" x14ac:dyDescent="0.3">
      <c r="B11" s="4"/>
      <c r="C11" s="4"/>
      <c r="D11" s="4"/>
    </row>
    <row r="12" spans="2:8" ht="17.25" customHeight="1" x14ac:dyDescent="0.3">
      <c r="B12" s="4"/>
      <c r="C12" s="4"/>
      <c r="D12" s="4"/>
    </row>
    <row r="13" spans="2:8" ht="17.25" customHeight="1" x14ac:dyDescent="0.3">
      <c r="B13" s="4"/>
      <c r="C13" s="4"/>
      <c r="D13" s="4"/>
    </row>
    <row r="14" spans="2:8" ht="17.25" customHeight="1" x14ac:dyDescent="0.3">
      <c r="B14" s="4"/>
      <c r="C14" s="4"/>
      <c r="D14" s="4"/>
    </row>
    <row r="15" spans="2:8" ht="17.25" customHeight="1" x14ac:dyDescent="0.3">
      <c r="B15" s="4"/>
      <c r="C15" s="4"/>
      <c r="D15" s="4"/>
    </row>
    <row r="16" spans="2:8" ht="17.25" customHeight="1" x14ac:dyDescent="0.3">
      <c r="B16" s="4"/>
      <c r="C16" s="4"/>
      <c r="D16" s="4"/>
    </row>
    <row r="17" spans="2:4" ht="17.25" customHeight="1" x14ac:dyDescent="0.3">
      <c r="B17" s="4"/>
      <c r="C17" s="4"/>
      <c r="D17" s="4"/>
    </row>
    <row r="18" spans="2:4" ht="17.25" customHeight="1" x14ac:dyDescent="0.3">
      <c r="B18" s="4" t="s">
        <v>140</v>
      </c>
      <c r="C18" s="4"/>
      <c r="D18" s="4"/>
    </row>
    <row r="19" spans="2:4" ht="17.25" customHeight="1" x14ac:dyDescent="0.3">
      <c r="B19" s="4"/>
      <c r="C19" s="4"/>
      <c r="D19" s="4"/>
    </row>
    <row r="20" spans="2:4" ht="17.25" customHeight="1" x14ac:dyDescent="0.3">
      <c r="B20" s="4" t="s">
        <v>54</v>
      </c>
      <c r="C20" s="4"/>
      <c r="D20" s="4"/>
    </row>
    <row r="21" spans="2:4" ht="17.25" customHeight="1" x14ac:dyDescent="0.3">
      <c r="B21" s="4" t="s">
        <v>132</v>
      </c>
      <c r="C21" s="4"/>
      <c r="D21" s="4"/>
    </row>
    <row r="22" spans="2:4" ht="17.25" customHeight="1" x14ac:dyDescent="0.3">
      <c r="B22" s="4" t="s">
        <v>133</v>
      </c>
      <c r="C22" s="4"/>
      <c r="D22" s="4"/>
    </row>
    <row r="23" spans="2:4" ht="17.25" customHeight="1" x14ac:dyDescent="0.3">
      <c r="B23" s="4"/>
      <c r="C23" s="4"/>
      <c r="D23" s="4"/>
    </row>
    <row r="24" spans="2:4" ht="17.25" customHeight="1" x14ac:dyDescent="0.3">
      <c r="B24" s="4"/>
      <c r="C24" s="4"/>
      <c r="D24" s="4"/>
    </row>
    <row r="25" spans="2:4" ht="17.25" customHeight="1" x14ac:dyDescent="0.3">
      <c r="B25" s="4" t="s">
        <v>53</v>
      </c>
      <c r="C25" s="4"/>
      <c r="D25" s="4"/>
    </row>
    <row r="26" spans="2:4" ht="17.25" customHeight="1" x14ac:dyDescent="0.3">
      <c r="B26" s="4"/>
      <c r="C26" s="4"/>
      <c r="D26" s="4"/>
    </row>
    <row r="27" spans="2:4" ht="17.25" customHeight="1" x14ac:dyDescent="0.3">
      <c r="B27" s="4"/>
      <c r="C27" s="4"/>
      <c r="D27" s="4"/>
    </row>
    <row r="28" spans="2:4" ht="17.25" customHeight="1" x14ac:dyDescent="0.3">
      <c r="B28" s="4"/>
      <c r="C28" s="4"/>
      <c r="D28" s="4"/>
    </row>
    <row r="29" spans="2:4" ht="17.25" customHeight="1" x14ac:dyDescent="0.3">
      <c r="B29" s="4"/>
      <c r="C29" s="4"/>
      <c r="D29" s="4"/>
    </row>
    <row r="30" spans="2:4" ht="17.25" customHeight="1" x14ac:dyDescent="0.3">
      <c r="B30" s="4"/>
      <c r="C30" s="4"/>
      <c r="D30" s="4"/>
    </row>
    <row r="31" spans="2:4" ht="17.25" customHeight="1" x14ac:dyDescent="0.3">
      <c r="B31" s="65" t="s">
        <v>141</v>
      </c>
      <c r="C31" s="4"/>
      <c r="D31" s="4"/>
    </row>
    <row r="32" spans="2:4" ht="17.25" customHeight="1" x14ac:dyDescent="0.3">
      <c r="B32" s="4" t="s">
        <v>142</v>
      </c>
      <c r="C32" s="4"/>
      <c r="D32" s="4"/>
    </row>
    <row r="33" spans="2:4" ht="17.25" customHeight="1" x14ac:dyDescent="0.3">
      <c r="B33" s="4" t="s">
        <v>143</v>
      </c>
      <c r="C33" s="4"/>
      <c r="D33" s="4"/>
    </row>
    <row r="34" spans="2:4" ht="17.25" customHeight="1" x14ac:dyDescent="0.3">
      <c r="B34" s="4" t="s">
        <v>144</v>
      </c>
      <c r="C34" s="4"/>
      <c r="D34" s="4"/>
    </row>
    <row r="35" spans="2:4" ht="17.25" customHeight="1" x14ac:dyDescent="0.3">
      <c r="B35" s="5" t="s">
        <v>145</v>
      </c>
      <c r="C35" s="4"/>
      <c r="D35" s="4"/>
    </row>
    <row r="36" spans="2:4" ht="17.25" customHeight="1" x14ac:dyDescent="0.3">
      <c r="B36" s="5"/>
    </row>
  </sheetData>
  <sheetProtection algorithmName="SHA-512" hashValue="4mw2o35tckD5Jw5hmnCJ4EkSlg3DUWJQX1LTwv7K/H6Xk/CoTssrkcdNfJuF7MB3kPerAHlJJKyBAoGhSPk/XA==" saltValue="TqczFATYcTDMuhBJybqkBg==" spinCount="100000" sheet="1" objects="1" scenarios="1"/>
  <pageMargins left="0.7" right="0.7" top="0.78740157499999996" bottom="0.78740157499999996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87706-DD1B-456E-9A32-CA2182153D5C}">
  <sheetPr codeName="Tabelle2"/>
  <dimension ref="A1:F72"/>
  <sheetViews>
    <sheetView showGridLines="0" showRowColHeaders="0" zoomScaleNormal="100" workbookViewId="0">
      <selection activeCell="C23" sqref="C23"/>
    </sheetView>
  </sheetViews>
  <sheetFormatPr baseColWidth="10" defaultColWidth="11.44140625" defaultRowHeight="17.25" customHeight="1" x14ac:dyDescent="0.3"/>
  <cols>
    <col min="1" max="1" width="2.6640625" style="4" customWidth="1"/>
    <col min="2" max="2" width="35" style="4" bestFit="1" customWidth="1"/>
    <col min="3" max="9" width="20.33203125" style="4" customWidth="1"/>
    <col min="10" max="12" width="19" style="4" customWidth="1"/>
    <col min="13" max="16384" width="11.44140625" style="4"/>
  </cols>
  <sheetData>
    <row r="1" spans="1:6" ht="14.25" customHeight="1" x14ac:dyDescent="0.3">
      <c r="A1" s="30"/>
      <c r="B1" s="30"/>
      <c r="C1" s="30"/>
      <c r="D1" s="30"/>
      <c r="E1" s="30"/>
      <c r="F1" s="30"/>
    </row>
    <row r="2" spans="1:6" ht="17.25" customHeight="1" x14ac:dyDescent="0.3">
      <c r="A2" s="31"/>
      <c r="B2" s="156" t="str">
        <f>IF(AND(B3="",B4="",B5="",B6="",),"","Hinweise:")</f>
        <v>Hinweise:</v>
      </c>
      <c r="C2" s="31"/>
      <c r="D2" s="31"/>
      <c r="E2" s="31"/>
      <c r="F2" s="31"/>
    </row>
    <row r="3" spans="1:6" ht="17.25" customHeight="1" x14ac:dyDescent="0.3">
      <c r="A3" s="31"/>
      <c r="B3" s="138" t="str">
        <f>IF(Nebenrechnungen!F4&gt;0,"Bitte ergänzen Sie zunächst fehlende Parameter der ausgewählten Pflanzenarten im Tabellenblatt 3) Artenliste.",IF(C15=0,"In der farbig hinterlegten Spalte unter 'Eingabe' können Sie eine Zwischenfruchtmischung zusammenstellen.",IF(C15&lt;&gt;100,"Die Summe der gewünschten Anteile an keimfähigen Samen in der Saatgutmischung entspricht noch nicht 100 %.","")))</f>
        <v>In der farbig hinterlegten Spalte unter 'Eingabe' können Sie eine Zwischenfruchtmischung zusammenstellen.</v>
      </c>
      <c r="C3" s="33"/>
      <c r="D3" s="33"/>
      <c r="E3" s="33"/>
      <c r="F3" s="33"/>
    </row>
    <row r="4" spans="1:6" ht="17.25" customHeight="1" x14ac:dyDescent="0.3">
      <c r="A4" s="31"/>
      <c r="B4" s="138" t="str">
        <f>IF(AND(C15=100,Nebenrechnungen!K4&gt;3,Nebenrechnungen!F4=0),"Die empfohlene Aussaattiefe der für die Saatgutmischung ausgewählten Pflanzenarten unterscheidet sich um mehr als 3 cm.","")</f>
        <v/>
      </c>
      <c r="C4" s="33"/>
      <c r="D4" s="33"/>
      <c r="E4" s="33"/>
      <c r="F4" s="33"/>
    </row>
    <row r="5" spans="1:6" ht="17.25" customHeight="1" x14ac:dyDescent="0.3">
      <c r="A5" s="31"/>
      <c r="B5" s="138" t="str">
        <f>IF(AND(C15=100,Nebenrechnungen!L4&gt;1,Nebenrechnungen!F4=0),"Sie haben sowohl Pflanzenarten mit einer raschen als auch Pflanzenarten mit einer langsamen Jugendentwicklung ausgewählt.","")</f>
        <v/>
      </c>
      <c r="C5" s="33"/>
      <c r="D5" s="33"/>
      <c r="E5" s="33"/>
      <c r="F5" s="33"/>
    </row>
    <row r="6" spans="1:6" ht="17.25" customHeight="1" x14ac:dyDescent="0.3">
      <c r="A6" s="31"/>
      <c r="B6" s="138" t="str">
        <f>IF(AND(C15=100,Nebenrechnungen!J4=100,Nebenrechnungen!F4=0),"Die Saatgutmischung enthält ausschließlich Samen von abfrostenden Pflanzenarten. Bitte berücksichtigen Sie mögliche Nachteile, zum Beispiel in Bezug auf Erosion und den Verlust von Nährstoffen.",IF(AND(C15=100,Nebenrechnungen!J4&gt;75,Nebenrechnungen!F4=0),"Die Saatgutmischung enthält überwiegend Samen von abfrostenden Pflanzenarten. Bitte berücksichtigen Sie mögliche Nachteile, zum Beispiel in Bezug auf Erosion und den Verlust von Nährstoffen.",""))</f>
        <v/>
      </c>
      <c r="C6" s="31"/>
      <c r="D6" s="31"/>
      <c r="E6" s="31"/>
      <c r="F6" s="31"/>
    </row>
    <row r="7" spans="1:6" ht="17.25" customHeight="1" x14ac:dyDescent="0.3">
      <c r="A7" s="31"/>
      <c r="B7" s="138" t="str">
        <f>IF(ISTEXT(C11),"Bitte geben Sie für die gewünschte Saatstärke nur einen Wert ohne Einheit an.","")</f>
        <v/>
      </c>
      <c r="C7" s="138"/>
      <c r="D7" s="138"/>
      <c r="E7" s="31"/>
      <c r="F7" s="31"/>
    </row>
    <row r="8" spans="1:6" ht="17.25" customHeight="1" x14ac:dyDescent="0.3">
      <c r="A8" s="31"/>
      <c r="B8" s="31"/>
      <c r="C8" s="31"/>
      <c r="D8" s="31"/>
      <c r="E8" s="31"/>
      <c r="F8" s="31"/>
    </row>
    <row r="9" spans="1:6" ht="17.25" customHeight="1" x14ac:dyDescent="0.3">
      <c r="A9" s="30"/>
      <c r="B9" s="139" t="str">
        <f>IF(AND(ISNUMBER(Nebenrechnungen!E4),C15=100,Nebenrechnungen!F4=0),"Zusammenfassung der Zwischenfruchtmischung:","")</f>
        <v/>
      </c>
      <c r="C9" s="31"/>
      <c r="D9" s="31"/>
      <c r="E9" s="31"/>
      <c r="F9" s="31"/>
    </row>
    <row r="10" spans="1:6" ht="17.25" customHeight="1" x14ac:dyDescent="0.3">
      <c r="B10" s="140" t="str">
        <f>IF(AND(ISNUMBER(Nebenrechnungen!E4),C15=100,Nebenrechnungen!F4=0),"Richtwert für die Saatstärke","")</f>
        <v/>
      </c>
      <c r="C10" s="140" t="str">
        <f>IF(AND(ISNUMBER(Nebenrechnungen!E4),C15=100,Nebenrechnungen!F4=0),Nebenrechnungen!H4/C15,"")</f>
        <v/>
      </c>
      <c r="D10" s="30"/>
      <c r="E10" s="30"/>
      <c r="F10" s="30"/>
    </row>
    <row r="11" spans="1:6" ht="17.25" customHeight="1" x14ac:dyDescent="0.3">
      <c r="B11" s="140" t="str">
        <f>IF(AND(ISNUMBER(Nebenrechnungen!E4),C15=100,Nebenrechnungen!F4=0),"Gewünschte Saatstärke","")</f>
        <v/>
      </c>
      <c r="C11" s="157"/>
      <c r="D11" s="30"/>
      <c r="E11" s="30"/>
      <c r="F11" s="30"/>
    </row>
    <row r="12" spans="1:6" ht="17.25" customHeight="1" x14ac:dyDescent="0.3">
      <c r="B12" s="140" t="str">
        <f>IF(AND(ISNUMBER(Nebenrechnungen!E4),C15=100,Nebenrechnungen!F4=0),"Gesamtkosten (netto)","")</f>
        <v/>
      </c>
      <c r="C12" s="146" t="str">
        <f>IF(AND(ISNUMBER(Nebenrechnungen!E4),C15=100,Nebenrechnungen!F4=0),SUM(F22:F72),"")</f>
        <v/>
      </c>
      <c r="D12" s="30"/>
      <c r="E12" s="30"/>
      <c r="F12" s="30"/>
    </row>
    <row r="13" spans="1:6" ht="17.25" customHeight="1" x14ac:dyDescent="0.3">
      <c r="D13" s="31"/>
      <c r="E13" s="32"/>
    </row>
    <row r="14" spans="1:6" ht="17.25" customHeight="1" x14ac:dyDescent="0.3">
      <c r="B14" s="33"/>
      <c r="C14" s="145" t="s">
        <v>59</v>
      </c>
    </row>
    <row r="15" spans="1:6" ht="17.25" customHeight="1" x14ac:dyDescent="0.3">
      <c r="C15" s="144">
        <f>SUM(C22:C72)</f>
        <v>0</v>
      </c>
      <c r="D15" s="30"/>
    </row>
    <row r="16" spans="1:6" s="34" customFormat="1" ht="17.25" customHeight="1" x14ac:dyDescent="0.3">
      <c r="B16" s="8"/>
    </row>
    <row r="17" spans="2:6" s="34" customFormat="1" ht="17.25" customHeight="1" x14ac:dyDescent="0.3">
      <c r="B17" s="35"/>
      <c r="C17" s="30"/>
      <c r="E17" s="22"/>
      <c r="F17" s="31"/>
    </row>
    <row r="18" spans="2:6" s="34" customFormat="1" ht="17.25" customHeight="1" x14ac:dyDescent="0.3">
      <c r="B18" s="35"/>
      <c r="C18" s="30"/>
    </row>
    <row r="19" spans="2:6" ht="17.25" customHeight="1" x14ac:dyDescent="0.3">
      <c r="C19" s="30"/>
    </row>
    <row r="20" spans="2:6" ht="17.25" customHeight="1" x14ac:dyDescent="0.3">
      <c r="B20" s="158" t="s">
        <v>0</v>
      </c>
      <c r="C20" s="30"/>
      <c r="D20" s="14" t="s">
        <v>138</v>
      </c>
      <c r="E20" s="36" t="s">
        <v>52</v>
      </c>
      <c r="F20" s="37" t="s">
        <v>113</v>
      </c>
    </row>
    <row r="21" spans="2:6" ht="17.25" customHeight="1" x14ac:dyDescent="0.3">
      <c r="B21" s="159"/>
      <c r="C21" s="30"/>
      <c r="D21" s="15" t="s">
        <v>139</v>
      </c>
      <c r="E21" s="39" t="s">
        <v>8</v>
      </c>
      <c r="F21" s="40" t="s">
        <v>57</v>
      </c>
    </row>
    <row r="22" spans="2:6" ht="17.25" customHeight="1" x14ac:dyDescent="0.3">
      <c r="B22" s="43" t="s">
        <v>27</v>
      </c>
      <c r="C22" s="44"/>
      <c r="D22" s="45"/>
      <c r="E22" s="46"/>
      <c r="F22" s="47"/>
    </row>
    <row r="23" spans="2:6" ht="17.25" customHeight="1" x14ac:dyDescent="0.3">
      <c r="B23" s="48" t="s">
        <v>6</v>
      </c>
      <c r="C23" s="135"/>
      <c r="D23" s="147" t="str">
        <f>IF(AND(C23&gt;0,$C$15=100,Nebenrechnungen!$F$4=0),(E23*1000/VLOOKUP(B23,'3) Artenliste'!$B$2:$H$58,3,FALSE))*1000/10000,"")</f>
        <v/>
      </c>
      <c r="E23" s="148" t="str">
        <f>IF(AND(C23&gt;0,$C$15=100,Nebenrechnungen!$F$4=0),Nebenrechnungen!E6*Nebenrechnungen!$I$4,"")</f>
        <v/>
      </c>
      <c r="F23" s="149" t="str">
        <f>IF(AND(C23&gt;0,$C$15=100,Nebenrechnungen!$F$4=0),E23*VLOOKUP(B23,'3) Artenliste'!$B$2:$H$58,5,FALSE),"")</f>
        <v/>
      </c>
    </row>
    <row r="24" spans="2:6" ht="17.25" customHeight="1" x14ac:dyDescent="0.3">
      <c r="B24" s="49" t="s">
        <v>11</v>
      </c>
      <c r="C24" s="136"/>
      <c r="D24" s="147" t="str">
        <f>IF(AND(C24&gt;0,$C$15=100,Nebenrechnungen!$F$4=0),(E24*1000/VLOOKUP(B24,'3) Artenliste'!$B$2:$H$58,3,FALSE))*1000/10000,"")</f>
        <v/>
      </c>
      <c r="E24" s="148" t="str">
        <f>IF(AND(C24&gt;0,$C$15=100,Nebenrechnungen!$F$4=0),Nebenrechnungen!E7*Nebenrechnungen!$I$4,"")</f>
        <v/>
      </c>
      <c r="F24" s="149" t="str">
        <f>IF(AND(C24&gt;0,$C$15=100,Nebenrechnungen!$F$4=0),E24*VLOOKUP(B24,'3) Artenliste'!$B$2:$H$58,5,FALSE),"")</f>
        <v/>
      </c>
    </row>
    <row r="25" spans="2:6" ht="17.25" customHeight="1" x14ac:dyDescent="0.3">
      <c r="B25" s="49" t="s">
        <v>33</v>
      </c>
      <c r="C25" s="136"/>
      <c r="D25" s="147" t="str">
        <f>IF(AND(C25&gt;0,$C$15=100,Nebenrechnungen!$F$4=0),(E25*1000/VLOOKUP(B25,'3) Artenliste'!$B$2:$H$58,3,FALSE))*1000/10000,"")</f>
        <v/>
      </c>
      <c r="E25" s="148" t="str">
        <f>IF(AND(C25&gt;0,$C$15=100,Nebenrechnungen!$F$4=0),Nebenrechnungen!E8*Nebenrechnungen!$I$4,"")</f>
        <v/>
      </c>
      <c r="F25" s="149" t="str">
        <f>IF(AND(C25&gt;0,$C$15=100,Nebenrechnungen!$F$4=0),E25*VLOOKUP(B25,'3) Artenliste'!$B$2:$H$58,5,FALSE),"")</f>
        <v/>
      </c>
    </row>
    <row r="26" spans="2:6" ht="17.25" customHeight="1" x14ac:dyDescent="0.3">
      <c r="B26" s="49" t="s">
        <v>28</v>
      </c>
      <c r="C26" s="136"/>
      <c r="D26" s="147" t="str">
        <f>IF(AND(C26&gt;0,$C$15=100,Nebenrechnungen!$F$4=0),(E26*1000/VLOOKUP(B26,'3) Artenliste'!$B$2:$H$58,3,FALSE))*1000/10000,"")</f>
        <v/>
      </c>
      <c r="E26" s="148" t="str">
        <f>IF(AND(C26&gt;0,$C$15=100,Nebenrechnungen!$F$4=0),Nebenrechnungen!E9*Nebenrechnungen!$I$4,"")</f>
        <v/>
      </c>
      <c r="F26" s="149" t="str">
        <f>IF(AND(C26&gt;0,$C$15=100,Nebenrechnungen!$F$4=0),E26*VLOOKUP(B26,'3) Artenliste'!$B$2:$H$58,5,FALSE),"")</f>
        <v/>
      </c>
    </row>
    <row r="27" spans="2:6" ht="17.25" customHeight="1" x14ac:dyDescent="0.3">
      <c r="B27" s="50" t="s">
        <v>34</v>
      </c>
      <c r="C27" s="137"/>
      <c r="D27" s="147" t="str">
        <f>IF(AND(C27&gt;0,$C$15=100,Nebenrechnungen!$F$4=0),(E27*1000/VLOOKUP(B27,'3) Artenliste'!$B$2:$H$58,3,FALSE))*1000/10000,"")</f>
        <v/>
      </c>
      <c r="E27" s="148" t="str">
        <f>IF(AND(C27&gt;0,$C$15=100,Nebenrechnungen!$F$4=0),Nebenrechnungen!E10*Nebenrechnungen!$I$4,"")</f>
        <v/>
      </c>
      <c r="F27" s="149" t="str">
        <f>IF(AND(C27&gt;0,$C$15=100,Nebenrechnungen!$F$4=0),E27*VLOOKUP(B27,'3) Artenliste'!$B$2:$H$58,5,FALSE),"")</f>
        <v/>
      </c>
    </row>
    <row r="28" spans="2:6" ht="17.25" customHeight="1" x14ac:dyDescent="0.3">
      <c r="B28" s="51" t="s">
        <v>14</v>
      </c>
      <c r="C28" s="52"/>
      <c r="D28" s="53"/>
      <c r="E28" s="54"/>
      <c r="F28" s="55"/>
    </row>
    <row r="29" spans="2:6" ht="17.25" customHeight="1" x14ac:dyDescent="0.3">
      <c r="B29" s="48" t="s">
        <v>5</v>
      </c>
      <c r="C29" s="135"/>
      <c r="D29" s="147" t="str">
        <f>IF(AND(C29&gt;0,$C$15=100,Nebenrechnungen!$F$4=0),(E29*1000/VLOOKUP(B29,'3) Artenliste'!$B$2:$H$58,3,FALSE))*1000/10000,"")</f>
        <v/>
      </c>
      <c r="E29" s="148" t="str">
        <f>IF(AND(C29&gt;0,$C$15=100,Nebenrechnungen!$F$4=0),Nebenrechnungen!E12*Nebenrechnungen!$I$4,"")</f>
        <v/>
      </c>
      <c r="F29" s="149" t="str">
        <f>IF(AND(C29&gt;0,$C$15=100,Nebenrechnungen!$F$4=0),E29*VLOOKUP(B29,'3) Artenliste'!$B$2:$H$58,5,FALSE),"")</f>
        <v/>
      </c>
    </row>
    <row r="30" spans="2:6" ht="17.25" customHeight="1" x14ac:dyDescent="0.3">
      <c r="B30" s="49" t="s">
        <v>21</v>
      </c>
      <c r="C30" s="136"/>
      <c r="D30" s="147" t="str">
        <f>IF(AND(C30&gt;0,$C$15=100,Nebenrechnungen!$F$4=0),(E30*1000/VLOOKUP(B30,'3) Artenliste'!$B$2:$H$58,3,FALSE))*1000/10000,"")</f>
        <v/>
      </c>
      <c r="E30" s="148" t="str">
        <f>IF(AND(C30&gt;0,$C$15=100,Nebenrechnungen!$F$4=0),Nebenrechnungen!E13*Nebenrechnungen!$I$4,"")</f>
        <v/>
      </c>
      <c r="F30" s="149" t="str">
        <f>IF(AND(C30&gt;0,$C$15=100,Nebenrechnungen!$F$4=0),E30*VLOOKUP(B30,'3) Artenliste'!$B$2:$H$58,5,FALSE),"")</f>
        <v/>
      </c>
    </row>
    <row r="31" spans="2:6" ht="17.25" customHeight="1" x14ac:dyDescent="0.3">
      <c r="B31" s="49" t="s">
        <v>15</v>
      </c>
      <c r="C31" s="136"/>
      <c r="D31" s="147" t="str">
        <f>IF(AND(C31&gt;0,$C$15=100,Nebenrechnungen!$F$4=0),(E31*1000/VLOOKUP(B31,'3) Artenliste'!$B$2:$H$58,3,FALSE))*1000/10000,"")</f>
        <v/>
      </c>
      <c r="E31" s="148" t="str">
        <f>IF(AND(C31&gt;0,$C$15=100,Nebenrechnungen!$F$4=0),Nebenrechnungen!E14*Nebenrechnungen!$I$4,"")</f>
        <v/>
      </c>
      <c r="F31" s="149" t="str">
        <f>IF(AND(C31&gt;0,$C$15=100,Nebenrechnungen!$F$4=0),E31*VLOOKUP(B31,'3) Artenliste'!$B$2:$H$58,5,FALSE),"")</f>
        <v/>
      </c>
    </row>
    <row r="32" spans="2:6" ht="17.25" customHeight="1" x14ac:dyDescent="0.3">
      <c r="B32" s="49" t="s">
        <v>31</v>
      </c>
      <c r="C32" s="136"/>
      <c r="D32" s="147" t="str">
        <f>IF(AND(C32&gt;0,$C$15=100,Nebenrechnungen!$F$4=0),(E32*1000/VLOOKUP(B32,'3) Artenliste'!$B$2:$H$58,3,FALSE))*1000/10000,"")</f>
        <v/>
      </c>
      <c r="E32" s="148" t="str">
        <f>IF(AND(C32&gt;0,$C$15=100,Nebenrechnungen!$F$4=0),Nebenrechnungen!E15*Nebenrechnungen!$I$4,"")</f>
        <v/>
      </c>
      <c r="F32" s="149" t="str">
        <f>IF(AND(C32&gt;0,$C$15=100,Nebenrechnungen!$F$4=0),E32*VLOOKUP(B32,'3) Artenliste'!$B$2:$H$58,5,FALSE),"")</f>
        <v/>
      </c>
    </row>
    <row r="33" spans="2:6" ht="17.25" customHeight="1" x14ac:dyDescent="0.3">
      <c r="B33" s="49" t="s">
        <v>46</v>
      </c>
      <c r="C33" s="136"/>
      <c r="D33" s="147" t="str">
        <f>IF(AND(C33&gt;0,$C$15=100,Nebenrechnungen!$F$4=0),(E33*1000/VLOOKUP(B33,'3) Artenliste'!$B$2:$H$58,3,FALSE))*1000/10000,"")</f>
        <v/>
      </c>
      <c r="E33" s="148" t="str">
        <f>IF(AND(C33&gt;0,$C$15=100,Nebenrechnungen!$F$4=0),Nebenrechnungen!E16*Nebenrechnungen!$I$4,"")</f>
        <v/>
      </c>
      <c r="F33" s="149" t="str">
        <f>IF(AND(C33&gt;0,$C$15=100,Nebenrechnungen!$F$4=0),E33*VLOOKUP(B33,'3) Artenliste'!$B$2:$H$58,5,FALSE),"")</f>
        <v/>
      </c>
    </row>
    <row r="34" spans="2:6" ht="17.25" customHeight="1" x14ac:dyDescent="0.3">
      <c r="B34" s="49" t="s">
        <v>16</v>
      </c>
      <c r="C34" s="136"/>
      <c r="D34" s="147" t="str">
        <f>IF(AND(C34&gt;0,$C$15=100,Nebenrechnungen!$F$4=0),(E34*1000/VLOOKUP(B34,'3) Artenliste'!$B$2:$H$58,3,FALSE))*1000/10000,"")</f>
        <v/>
      </c>
      <c r="E34" s="148" t="str">
        <f>IF(AND(C34&gt;0,$C$15=100,Nebenrechnungen!$F$4=0),Nebenrechnungen!E17*Nebenrechnungen!$I$4,"")</f>
        <v/>
      </c>
      <c r="F34" s="149" t="str">
        <f>IF(AND(C34&gt;0,$C$15=100,Nebenrechnungen!$F$4=0),E34*VLOOKUP(B34,'3) Artenliste'!$B$2:$H$58,5,FALSE),"")</f>
        <v/>
      </c>
    </row>
    <row r="35" spans="2:6" ht="17.25" customHeight="1" x14ac:dyDescent="0.3">
      <c r="B35" s="49" t="s">
        <v>39</v>
      </c>
      <c r="C35" s="136"/>
      <c r="D35" s="147" t="str">
        <f>IF(AND(C35&gt;0,$C$15=100,Nebenrechnungen!$F$4=0),(E35*1000/VLOOKUP(B35,'3) Artenliste'!$B$2:$H$58,3,FALSE))*1000/10000,"")</f>
        <v/>
      </c>
      <c r="E35" s="148" t="str">
        <f>IF(AND(C35&gt;0,$C$15=100,Nebenrechnungen!$F$4=0),Nebenrechnungen!E18*Nebenrechnungen!$I$4,"")</f>
        <v/>
      </c>
      <c r="F35" s="149" t="str">
        <f>IF(AND(C35&gt;0,$C$15=100,Nebenrechnungen!$F$4=0),E35*VLOOKUP(B35,'3) Artenliste'!$B$2:$H$58,5,FALSE),"")</f>
        <v/>
      </c>
    </row>
    <row r="36" spans="2:6" ht="17.25" customHeight="1" x14ac:dyDescent="0.3">
      <c r="B36" s="49" t="s">
        <v>40</v>
      </c>
      <c r="C36" s="136"/>
      <c r="D36" s="147" t="str">
        <f>IF(AND(C36&gt;0,$C$15=100,Nebenrechnungen!$F$4=0),(E36*1000/VLOOKUP(B36,'3) Artenliste'!$B$2:$H$58,3,FALSE))*1000/10000,"")</f>
        <v/>
      </c>
      <c r="E36" s="148" t="str">
        <f>IF(AND(C36&gt;0,$C$15=100,Nebenrechnungen!$F$4=0),Nebenrechnungen!E19*Nebenrechnungen!$I$4,"")</f>
        <v/>
      </c>
      <c r="F36" s="149" t="str">
        <f>IF(AND(C36&gt;0,$C$15=100,Nebenrechnungen!$F$4=0),E36*VLOOKUP(B36,'3) Artenliste'!$B$2:$H$58,5,FALSE),"")</f>
        <v/>
      </c>
    </row>
    <row r="37" spans="2:6" ht="17.25" customHeight="1" x14ac:dyDescent="0.3">
      <c r="B37" s="49" t="s">
        <v>102</v>
      </c>
      <c r="C37" s="136"/>
      <c r="D37" s="147" t="str">
        <f>IF(AND(C37&gt;0,$C$15=100,Nebenrechnungen!$F$4=0),(E37*1000/VLOOKUP(B37,'3) Artenliste'!$B$2:$H$58,3,FALSE))*1000/10000,"")</f>
        <v/>
      </c>
      <c r="E37" s="148" t="str">
        <f>IF(AND(C37&gt;0,$C$15=100,Nebenrechnungen!$F$4=0),Nebenrechnungen!E20*Nebenrechnungen!$I$4,"")</f>
        <v/>
      </c>
      <c r="F37" s="149" t="str">
        <f>IF(AND(C37&gt;0,$C$15=100,Nebenrechnungen!$F$4=0),E37*VLOOKUP(B37,'3) Artenliste'!$B$2:$H$58,5,FALSE),"")</f>
        <v/>
      </c>
    </row>
    <row r="38" spans="2:6" ht="17.25" customHeight="1" x14ac:dyDescent="0.3">
      <c r="B38" s="49" t="s">
        <v>100</v>
      </c>
      <c r="C38" s="136"/>
      <c r="D38" s="147" t="str">
        <f>IF(AND(C38&gt;0,$C$15=100,Nebenrechnungen!$F$4=0),(E38*1000/VLOOKUP(B38,'3) Artenliste'!$B$2:$H$58,3,FALSE))*1000/10000,"")</f>
        <v/>
      </c>
      <c r="E38" s="148" t="str">
        <f>IF(AND(C38&gt;0,$C$15=100,Nebenrechnungen!$F$4=0),Nebenrechnungen!E21*Nebenrechnungen!$I$4,"")</f>
        <v/>
      </c>
      <c r="F38" s="149" t="str">
        <f>IF(AND(C38&gt;0,$C$15=100,Nebenrechnungen!$F$4=0),E38*VLOOKUP(B38,'3) Artenliste'!$B$2:$H$58,5,FALSE),"")</f>
        <v/>
      </c>
    </row>
    <row r="39" spans="2:6" ht="17.25" customHeight="1" x14ac:dyDescent="0.3">
      <c r="B39" s="49" t="s">
        <v>29</v>
      </c>
      <c r="C39" s="136"/>
      <c r="D39" s="147" t="str">
        <f>IF(AND(C39&gt;0,$C$15=100,Nebenrechnungen!$F$4=0),(E39*1000/VLOOKUP(B39,'3) Artenliste'!$B$2:$H$58,3,FALSE))*1000/10000,"")</f>
        <v/>
      </c>
      <c r="E39" s="148" t="str">
        <f>IF(AND(C39&gt;0,$C$15=100,Nebenrechnungen!$F$4=0),Nebenrechnungen!E22*Nebenrechnungen!$I$4,"")</f>
        <v/>
      </c>
      <c r="F39" s="149" t="str">
        <f>IF(AND(C39&gt;0,$C$15=100,Nebenrechnungen!$F$4=0),E39*VLOOKUP(B39,'3) Artenliste'!$B$2:$H$58,5,FALSE),"")</f>
        <v/>
      </c>
    </row>
    <row r="40" spans="2:6" ht="17.25" customHeight="1" x14ac:dyDescent="0.3">
      <c r="B40" s="49" t="s">
        <v>32</v>
      </c>
      <c r="C40" s="136"/>
      <c r="D40" s="147" t="str">
        <f>IF(AND(C40&gt;0,$C$15=100,Nebenrechnungen!$F$4=0),(E40*1000/VLOOKUP(B40,'3) Artenliste'!$B$2:$H$58,3,FALSE))*1000/10000,"")</f>
        <v/>
      </c>
      <c r="E40" s="148" t="str">
        <f>IF(AND(C40&gt;0,$C$15=100,Nebenrechnungen!$F$4=0),Nebenrechnungen!E23*Nebenrechnungen!$I$4,"")</f>
        <v/>
      </c>
      <c r="F40" s="149" t="str">
        <f>IF(AND(C40&gt;0,$C$15=100,Nebenrechnungen!$F$4=0),E40*VLOOKUP(B40,'3) Artenliste'!$B$2:$H$58,5,FALSE),"")</f>
        <v/>
      </c>
    </row>
    <row r="41" spans="2:6" ht="17.25" customHeight="1" x14ac:dyDescent="0.3">
      <c r="B41" s="49" t="s">
        <v>41</v>
      </c>
      <c r="C41" s="136"/>
      <c r="D41" s="147" t="str">
        <f>IF(AND(C41&gt;0,$C$15=100,Nebenrechnungen!$F$4=0),(E41*1000/VLOOKUP(B41,'3) Artenliste'!$B$2:$H$58,3,FALSE))*1000/10000,"")</f>
        <v/>
      </c>
      <c r="E41" s="148" t="str">
        <f>IF(AND(C41&gt;0,$C$15=100,Nebenrechnungen!$F$4=0),Nebenrechnungen!E24*Nebenrechnungen!$I$4,"")</f>
        <v/>
      </c>
      <c r="F41" s="149" t="str">
        <f>IF(AND(C41&gt;0,$C$15=100,Nebenrechnungen!$F$4=0),E41*VLOOKUP(B41,'3) Artenliste'!$B$2:$H$58,5,FALSE),"")</f>
        <v/>
      </c>
    </row>
    <row r="42" spans="2:6" ht="17.25" customHeight="1" x14ac:dyDescent="0.3">
      <c r="B42" s="49" t="s">
        <v>26</v>
      </c>
      <c r="C42" s="136"/>
      <c r="D42" s="147" t="str">
        <f>IF(AND(C42&gt;0,$C$15=100,Nebenrechnungen!$F$4=0),(E42*1000/VLOOKUP(B42,'3) Artenliste'!$B$2:$H$58,3,FALSE))*1000/10000,"")</f>
        <v/>
      </c>
      <c r="E42" s="148" t="str">
        <f>IF(AND(C42&gt;0,$C$15=100,Nebenrechnungen!$F$4=0),Nebenrechnungen!E25*Nebenrechnungen!$I$4,"")</f>
        <v/>
      </c>
      <c r="F42" s="149" t="str">
        <f>IF(AND(C42&gt;0,$C$15=100,Nebenrechnungen!$F$4=0),E42*VLOOKUP(B42,'3) Artenliste'!$B$2:$H$58,5,FALSE),"")</f>
        <v/>
      </c>
    </row>
    <row r="43" spans="2:6" ht="17.25" customHeight="1" x14ac:dyDescent="0.3">
      <c r="B43" s="50" t="s">
        <v>45</v>
      </c>
      <c r="C43" s="137"/>
      <c r="D43" s="147" t="str">
        <f>IF(AND(C43&gt;0,$C$15=100,Nebenrechnungen!$F$4=0),(E43*1000/VLOOKUP(B43,'3) Artenliste'!$B$2:$H$58,3,FALSE))*1000/10000,"")</f>
        <v/>
      </c>
      <c r="E43" s="148" t="str">
        <f>IF(AND(C43&gt;0,$C$15=100,Nebenrechnungen!$F$4=0),Nebenrechnungen!E26*Nebenrechnungen!$I$4,"")</f>
        <v/>
      </c>
      <c r="F43" s="149" t="str">
        <f>IF(AND(C43&gt;0,$C$15=100,Nebenrechnungen!$F$4=0),E43*VLOOKUP(B43,'3) Artenliste'!$B$2:$H$58,5,FALSE),"")</f>
        <v/>
      </c>
    </row>
    <row r="44" spans="2:6" ht="17.25" customHeight="1" x14ac:dyDescent="0.3">
      <c r="B44" s="51" t="s">
        <v>12</v>
      </c>
      <c r="C44" s="52"/>
      <c r="D44" s="53"/>
      <c r="E44" s="54"/>
      <c r="F44" s="55"/>
    </row>
    <row r="45" spans="2:6" ht="17.25" customHeight="1" x14ac:dyDescent="0.3">
      <c r="B45" s="48" t="s">
        <v>13</v>
      </c>
      <c r="C45" s="135"/>
      <c r="D45" s="147" t="str">
        <f>IF(AND(C45&gt;0,$C$15=100,Nebenrechnungen!$F$4=0),(E45*1000/VLOOKUP(B45,'3) Artenliste'!$B$2:$H$58,3,FALSE))*1000/10000,"")</f>
        <v/>
      </c>
      <c r="E45" s="148" t="str">
        <f>IF(AND(C45&gt;0,$C$15=100,Nebenrechnungen!$F$4=0),Nebenrechnungen!E28*Nebenrechnungen!$I$4,"")</f>
        <v/>
      </c>
      <c r="F45" s="149" t="str">
        <f>IF(AND(C45&gt;0,$C$15=100,Nebenrechnungen!$F$4=0),E45*VLOOKUP(B45,'3) Artenliste'!$B$2:$H$58,5,FALSE),"")</f>
        <v/>
      </c>
    </row>
    <row r="46" spans="2:6" ht="17.25" customHeight="1" x14ac:dyDescent="0.3">
      <c r="B46" s="50" t="s">
        <v>91</v>
      </c>
      <c r="C46" s="137"/>
      <c r="D46" s="147" t="str">
        <f>IF(AND(C46&gt;0,$C$15=100,Nebenrechnungen!$F$4=0),(E46*1000/VLOOKUP(B46,'3) Artenliste'!$B$2:$H$58,3,FALSE))*1000/10000,"")</f>
        <v/>
      </c>
      <c r="E46" s="148" t="str">
        <f>IF(AND(C46&gt;0,$C$15=100,Nebenrechnungen!$F$4=0),Nebenrechnungen!E29*Nebenrechnungen!$I$4,"")</f>
        <v/>
      </c>
      <c r="F46" s="149" t="str">
        <f>IF(AND(C46&gt;0,$C$15=100,Nebenrechnungen!$F$4=0),E46*VLOOKUP(B46,'3) Artenliste'!$B$2:$H$58,5,FALSE),"")</f>
        <v/>
      </c>
    </row>
    <row r="47" spans="2:6" ht="17.25" customHeight="1" x14ac:dyDescent="0.3">
      <c r="B47" s="51" t="s">
        <v>17</v>
      </c>
      <c r="C47" s="52"/>
      <c r="D47" s="53"/>
      <c r="E47" s="54"/>
      <c r="F47" s="55"/>
    </row>
    <row r="48" spans="2:6" ht="17.25" customHeight="1" x14ac:dyDescent="0.3">
      <c r="B48" s="48" t="s">
        <v>43</v>
      </c>
      <c r="C48" s="135"/>
      <c r="D48" s="147" t="str">
        <f>IF(AND(C48&gt;0,$C$15=100,Nebenrechnungen!$F$4=0),(E48*1000/VLOOKUP(B48,'3) Artenliste'!$B$2:$H$58,3,FALSE))*1000/10000,"")</f>
        <v/>
      </c>
      <c r="E48" s="148" t="str">
        <f>IF(AND(C48&gt;0,$C$15=100,Nebenrechnungen!$F$4=0),Nebenrechnungen!E31*Nebenrechnungen!$I$4,"")</f>
        <v/>
      </c>
      <c r="F48" s="149" t="str">
        <f>IF(AND(C48&gt;0,$C$15=100,Nebenrechnungen!$F$4=0),E48*VLOOKUP(B48,'3) Artenliste'!$B$2:$H$58,5,FALSE),"")</f>
        <v/>
      </c>
    </row>
    <row r="49" spans="2:6" ht="17.25" customHeight="1" x14ac:dyDescent="0.3">
      <c r="B49" s="49" t="s">
        <v>47</v>
      </c>
      <c r="C49" s="136"/>
      <c r="D49" s="147" t="str">
        <f>IF(AND(C49&gt;0,$C$15=100,Nebenrechnungen!$F$4=0),(E49*1000/VLOOKUP(B49,'3) Artenliste'!$B$2:$H$58,3,FALSE))*1000/10000,"")</f>
        <v/>
      </c>
      <c r="E49" s="148" t="str">
        <f>IF(AND(C49&gt;0,$C$15=100,Nebenrechnungen!$F$4=0),Nebenrechnungen!E32*Nebenrechnungen!$I$4,"")</f>
        <v/>
      </c>
      <c r="F49" s="149" t="str">
        <f>IF(AND(C49&gt;0,$C$15=100,Nebenrechnungen!$F$4=0),E49*VLOOKUP(B49,'3) Artenliste'!$B$2:$H$58,5,FALSE),"")</f>
        <v/>
      </c>
    </row>
    <row r="50" spans="2:6" ht="17.25" customHeight="1" x14ac:dyDescent="0.3">
      <c r="B50" s="49" t="s">
        <v>30</v>
      </c>
      <c r="C50" s="136"/>
      <c r="D50" s="147" t="str">
        <f>IF(AND(C50&gt;0,$C$15=100,Nebenrechnungen!$F$4=0),(E50*1000/VLOOKUP(B50,'3) Artenliste'!$B$2:$H$58,3,FALSE))*1000/10000,"")</f>
        <v/>
      </c>
      <c r="E50" s="148" t="str">
        <f>IF(AND(C50&gt;0,$C$15=100,Nebenrechnungen!$F$4=0),Nebenrechnungen!E33*Nebenrechnungen!$I$4,"")</f>
        <v/>
      </c>
      <c r="F50" s="149" t="str">
        <f>IF(AND(C50&gt;0,$C$15=100,Nebenrechnungen!$F$4=0),E50*VLOOKUP(B50,'3) Artenliste'!$B$2:$H$58,5,FALSE),"")</f>
        <v/>
      </c>
    </row>
    <row r="51" spans="2:6" ht="17.25" customHeight="1" x14ac:dyDescent="0.3">
      <c r="B51" s="49" t="s">
        <v>50</v>
      </c>
      <c r="C51" s="136"/>
      <c r="D51" s="147" t="str">
        <f>IF(AND(C51&gt;0,$C$15=100,Nebenrechnungen!$F$4=0),(E51*1000/VLOOKUP(B51,'3) Artenliste'!$B$2:$H$58,3,FALSE))*1000/10000,"")</f>
        <v/>
      </c>
      <c r="E51" s="148" t="str">
        <f>IF(AND(C51&gt;0,$C$15=100,Nebenrechnungen!$F$4=0),Nebenrechnungen!E34*Nebenrechnungen!$I$4,"")</f>
        <v/>
      </c>
      <c r="F51" s="149" t="str">
        <f>IF(AND(C51&gt;0,$C$15=100,Nebenrechnungen!$F$4=0),E51*VLOOKUP(B51,'3) Artenliste'!$B$2:$H$58,5,FALSE),"")</f>
        <v/>
      </c>
    </row>
    <row r="52" spans="2:6" ht="17.25" customHeight="1" x14ac:dyDescent="0.3">
      <c r="B52" s="49" t="s">
        <v>35</v>
      </c>
      <c r="C52" s="136"/>
      <c r="D52" s="147" t="str">
        <f>IF(AND(C52&gt;0,$C$15=100,Nebenrechnungen!$F$4=0),(E52*1000/VLOOKUP(B52,'3) Artenliste'!$B$2:$H$58,3,FALSE))*1000/10000,"")</f>
        <v/>
      </c>
      <c r="E52" s="148" t="str">
        <f>IF(AND(C52&gt;0,$C$15=100,Nebenrechnungen!$F$4=0),Nebenrechnungen!E35*Nebenrechnungen!$I$4,"")</f>
        <v/>
      </c>
      <c r="F52" s="149" t="str">
        <f>IF(AND(C52&gt;0,$C$15=100,Nebenrechnungen!$F$4=0),E52*VLOOKUP(B52,'3) Artenliste'!$B$2:$H$58,5,FALSE),"")</f>
        <v/>
      </c>
    </row>
    <row r="53" spans="2:6" ht="17.25" customHeight="1" x14ac:dyDescent="0.3">
      <c r="B53" s="49" t="s">
        <v>36</v>
      </c>
      <c r="C53" s="136"/>
      <c r="D53" s="147" t="str">
        <f>IF(AND(C53&gt;0,$C$15=100,Nebenrechnungen!$F$4=0),(E53*1000/VLOOKUP(B53,'3) Artenliste'!$B$2:$H$58,3,FALSE))*1000/10000,"")</f>
        <v/>
      </c>
      <c r="E53" s="148" t="str">
        <f>IF(AND(C53&gt;0,$C$15=100,Nebenrechnungen!$F$4=0),Nebenrechnungen!E36*Nebenrechnungen!$I$4,"")</f>
        <v/>
      </c>
      <c r="F53" s="149" t="str">
        <f>IF(AND(C53&gt;0,$C$15=100,Nebenrechnungen!$F$4=0),E53*VLOOKUP(B53,'3) Artenliste'!$B$2:$H$58,5,FALSE),"")</f>
        <v/>
      </c>
    </row>
    <row r="54" spans="2:6" ht="17.25" customHeight="1" x14ac:dyDescent="0.3">
      <c r="B54" s="49" t="s">
        <v>38</v>
      </c>
      <c r="C54" s="136"/>
      <c r="D54" s="147" t="str">
        <f>IF(AND(C54&gt;0,$C$15=100,Nebenrechnungen!$F$4=0),(E54*1000/VLOOKUP(B54,'3) Artenliste'!$B$2:$H$58,3,FALSE))*1000/10000,"")</f>
        <v/>
      </c>
      <c r="E54" s="148" t="str">
        <f>IF(AND(C54&gt;0,$C$15=100,Nebenrechnungen!$F$4=0),Nebenrechnungen!E37*Nebenrechnungen!$I$4,"")</f>
        <v/>
      </c>
      <c r="F54" s="149" t="str">
        <f>IF(AND(C54&gt;0,$C$15=100,Nebenrechnungen!$F$4=0),E54*VLOOKUP(B54,'3) Artenliste'!$B$2:$H$58,5,FALSE),"")</f>
        <v/>
      </c>
    </row>
    <row r="55" spans="2:6" ht="17.25" customHeight="1" x14ac:dyDescent="0.3">
      <c r="B55" s="49" t="s">
        <v>1</v>
      </c>
      <c r="C55" s="136"/>
      <c r="D55" s="147" t="str">
        <f>IF(AND(C55&gt;0,$C$15=100,Nebenrechnungen!$F$4=0),(E55*1000/VLOOKUP(B55,'3) Artenliste'!$B$2:$H$58,3,FALSE))*1000/10000,"")</f>
        <v/>
      </c>
      <c r="E55" s="148" t="str">
        <f>IF(AND(C55&gt;0,$C$15=100,Nebenrechnungen!$F$4=0),Nebenrechnungen!E38*Nebenrechnungen!$I$4,"")</f>
        <v/>
      </c>
      <c r="F55" s="149" t="str">
        <f>IF(AND(C55&gt;0,$C$15=100,Nebenrechnungen!$F$4=0),E55*VLOOKUP(B55,'3) Artenliste'!$B$2:$H$58,5,FALSE),"")</f>
        <v/>
      </c>
    </row>
    <row r="56" spans="2:6" ht="17.25" customHeight="1" x14ac:dyDescent="0.3">
      <c r="B56" s="49" t="s">
        <v>18</v>
      </c>
      <c r="C56" s="136"/>
      <c r="D56" s="147" t="str">
        <f>IF(AND(C56&gt;0,$C$15=100,Nebenrechnungen!$F$4=0),(E56*1000/VLOOKUP(B56,'3) Artenliste'!$B$2:$H$58,3,FALSE))*1000/10000,"")</f>
        <v/>
      </c>
      <c r="E56" s="148" t="str">
        <f>IF(AND(C56&gt;0,$C$15=100,Nebenrechnungen!$F$4=0),Nebenrechnungen!E39*Nebenrechnungen!$I$4,"")</f>
        <v/>
      </c>
      <c r="F56" s="149" t="str">
        <f>IF(AND(C56&gt;0,$C$15=100,Nebenrechnungen!$F$4=0),E56*VLOOKUP(B56,'3) Artenliste'!$B$2:$H$58,5,FALSE),"")</f>
        <v/>
      </c>
    </row>
    <row r="57" spans="2:6" ht="17.25" customHeight="1" x14ac:dyDescent="0.3">
      <c r="B57" s="49" t="s">
        <v>25</v>
      </c>
      <c r="C57" s="136"/>
      <c r="D57" s="147" t="str">
        <f>IF(AND(C57&gt;0,$C$15=100,Nebenrechnungen!$F$4=0),(E57*1000/VLOOKUP(B57,'3) Artenliste'!$B$2:$H$58,3,FALSE))*1000/10000,"")</f>
        <v/>
      </c>
      <c r="E57" s="148" t="str">
        <f>IF(AND(C57&gt;0,$C$15=100,Nebenrechnungen!$F$4=0),Nebenrechnungen!E40*Nebenrechnungen!$I$4,"")</f>
        <v/>
      </c>
      <c r="F57" s="149" t="str">
        <f>IF(AND(C57&gt;0,$C$15=100,Nebenrechnungen!$F$4=0),E57*VLOOKUP(B57,'3) Artenliste'!$B$2:$H$58,5,FALSE),"")</f>
        <v/>
      </c>
    </row>
    <row r="58" spans="2:6" ht="17.25" customHeight="1" x14ac:dyDescent="0.3">
      <c r="B58" s="50" t="s">
        <v>112</v>
      </c>
      <c r="C58" s="137"/>
      <c r="D58" s="147" t="str">
        <f>IF(AND(C58&gt;0,$C$15=100,Nebenrechnungen!$F$4=0),(E58*1000/VLOOKUP(B58,'3) Artenliste'!$B$2:$H$58,3,FALSE))*1000/10000,"")</f>
        <v/>
      </c>
      <c r="E58" s="148" t="str">
        <f>IF(AND(C58&gt;0,$C$15=100,Nebenrechnungen!$F$4=0),Nebenrechnungen!E41*Nebenrechnungen!$I$4,"")</f>
        <v/>
      </c>
      <c r="F58" s="149" t="str">
        <f>IF(AND(C58&gt;0,$C$15=100,Nebenrechnungen!$F$4=0),E58*VLOOKUP(B58,'3) Artenliste'!$B$2:$H$58,5,FALSE),"")</f>
        <v/>
      </c>
    </row>
    <row r="59" spans="2:6" ht="17.25" customHeight="1" x14ac:dyDescent="0.3">
      <c r="B59" s="51" t="s">
        <v>49</v>
      </c>
      <c r="C59" s="52"/>
      <c r="D59" s="53"/>
      <c r="E59" s="54"/>
      <c r="F59" s="55"/>
    </row>
    <row r="60" spans="2:6" ht="17.25" customHeight="1" x14ac:dyDescent="0.3">
      <c r="B60" s="56" t="s">
        <v>19</v>
      </c>
      <c r="C60" s="135"/>
      <c r="D60" s="147" t="str">
        <f>IF(AND(C60&gt;0,$C$15=100,Nebenrechnungen!$F$4=0),(E60*1000/VLOOKUP(B60,'3) Artenliste'!$B$2:$H$58,3,FALSE))*1000/10000,"")</f>
        <v/>
      </c>
      <c r="E60" s="148" t="str">
        <f>IF(AND(C60&gt;0,$C$15=100,Nebenrechnungen!$F$4=0),Nebenrechnungen!E43*Nebenrechnungen!$I$4,"")</f>
        <v/>
      </c>
      <c r="F60" s="149" t="str">
        <f>IF(AND(C60&gt;0,$C$15=100,Nebenrechnungen!$F$4=0),E60*VLOOKUP(B60,'3) Artenliste'!$B$2:$H$58,5,FALSE),"")</f>
        <v/>
      </c>
    </row>
    <row r="61" spans="2:6" ht="17.25" customHeight="1" x14ac:dyDescent="0.3">
      <c r="B61" s="57" t="s">
        <v>3</v>
      </c>
      <c r="C61" s="136"/>
      <c r="D61" s="147" t="str">
        <f>IF(AND(C61&gt;0,$C$15=100,Nebenrechnungen!$F$4=0),(E61*1000/VLOOKUP(B61,'3) Artenliste'!$B$2:$H$58,3,FALSE))*1000/10000,"")</f>
        <v/>
      </c>
      <c r="E61" s="148" t="str">
        <f>IF(AND(C61&gt;0,$C$15=100,Nebenrechnungen!$F$4=0),Nebenrechnungen!E44*Nebenrechnungen!$I$4,"")</f>
        <v/>
      </c>
      <c r="F61" s="149" t="str">
        <f>IF(AND(C61&gt;0,$C$15=100,Nebenrechnungen!$F$4=0),E61*VLOOKUP(B61,'3) Artenliste'!$B$2:$H$58,5,FALSE),"")</f>
        <v/>
      </c>
    </row>
    <row r="62" spans="2:6" ht="17.25" customHeight="1" x14ac:dyDescent="0.3">
      <c r="B62" s="57" t="s">
        <v>22</v>
      </c>
      <c r="C62" s="136"/>
      <c r="D62" s="147" t="str">
        <f>IF(AND(C62&gt;0,$C$15=100,Nebenrechnungen!$F$4=0),(E62*1000/VLOOKUP(B62,'3) Artenliste'!$B$2:$H$58,3,FALSE))*1000/10000,"")</f>
        <v/>
      </c>
      <c r="E62" s="148" t="str">
        <f>IF(AND(C62&gt;0,$C$15=100,Nebenrechnungen!$F$4=0),Nebenrechnungen!E45*Nebenrechnungen!$I$4,"")</f>
        <v/>
      </c>
      <c r="F62" s="149" t="str">
        <f>IF(AND(C62&gt;0,$C$15=100,Nebenrechnungen!$F$4=0),E62*VLOOKUP(B62,'3) Artenliste'!$B$2:$H$58,5,FALSE),"")</f>
        <v/>
      </c>
    </row>
    <row r="63" spans="2:6" ht="17.25" customHeight="1" x14ac:dyDescent="0.3">
      <c r="B63" s="58" t="s">
        <v>44</v>
      </c>
      <c r="C63" s="136"/>
      <c r="D63" s="147" t="str">
        <f>IF(AND(C63&gt;0,$C$15=100,Nebenrechnungen!$F$4=0),(E63*1000/VLOOKUP(B63,'3) Artenliste'!$B$2:$H$58,3,FALSE))*1000/10000,"")</f>
        <v/>
      </c>
      <c r="E63" s="148" t="str">
        <f>IF(AND(C63&gt;0,$C$15=100,Nebenrechnungen!$F$4=0),Nebenrechnungen!E46*Nebenrechnungen!$I$4,"")</f>
        <v/>
      </c>
      <c r="F63" s="149" t="str">
        <f>IF(AND(C63&gt;0,$C$15=100,Nebenrechnungen!$F$4=0),E63*VLOOKUP(B63,'3) Artenliste'!$B$2:$H$58,5,FALSE),"")</f>
        <v/>
      </c>
    </row>
    <row r="64" spans="2:6" ht="17.25" customHeight="1" x14ac:dyDescent="0.3">
      <c r="B64" s="57" t="s">
        <v>42</v>
      </c>
      <c r="C64" s="136"/>
      <c r="D64" s="147" t="str">
        <f>IF(AND(C64&gt;0,$C$15=100,Nebenrechnungen!$F$4=0),(E64*1000/VLOOKUP(B64,'3) Artenliste'!$B$2:$H$58,3,FALSE))*1000/10000,"")</f>
        <v/>
      </c>
      <c r="E64" s="148" t="str">
        <f>IF(AND(C64&gt;0,$C$15=100,Nebenrechnungen!$F$4=0),Nebenrechnungen!E47*Nebenrechnungen!$I$4,"")</f>
        <v/>
      </c>
      <c r="F64" s="149" t="str">
        <f>IF(AND(C64&gt;0,$C$15=100,Nebenrechnungen!$F$4=0),E64*VLOOKUP(B64,'3) Artenliste'!$B$2:$H$58,5,FALSE),"")</f>
        <v/>
      </c>
    </row>
    <row r="65" spans="2:6" ht="17.25" customHeight="1" x14ac:dyDescent="0.3">
      <c r="B65" s="59" t="s">
        <v>37</v>
      </c>
      <c r="C65" s="136"/>
      <c r="D65" s="147" t="str">
        <f>IF(AND(C65&gt;0,$C$15=100,Nebenrechnungen!$F$4=0),(E65*1000/VLOOKUP(B65,'3) Artenliste'!$B$2:$H$58,3,FALSE))*1000/10000,"")</f>
        <v/>
      </c>
      <c r="E65" s="148" t="str">
        <f>IF(AND(C65&gt;0,$C$15=100,Nebenrechnungen!$F$4=0),Nebenrechnungen!E48*Nebenrechnungen!$I$4,"")</f>
        <v/>
      </c>
      <c r="F65" s="149" t="str">
        <f>IF(AND(C65&gt;0,$C$15=100,Nebenrechnungen!$F$4=0),E65*VLOOKUP(B65,'3) Artenliste'!$B$2:$H$58,5,FALSE),"")</f>
        <v/>
      </c>
    </row>
    <row r="66" spans="2:6" ht="17.25" customHeight="1" x14ac:dyDescent="0.3">
      <c r="B66" s="59" t="s">
        <v>4</v>
      </c>
      <c r="C66" s="136"/>
      <c r="D66" s="147" t="str">
        <f>IF(AND(C66&gt;0,$C$15=100,Nebenrechnungen!$F$4=0),(E66*1000/VLOOKUP(B66,'3) Artenliste'!$B$2:$H$58,3,FALSE))*1000/10000,"")</f>
        <v/>
      </c>
      <c r="E66" s="148" t="str">
        <f>IF(AND(C66&gt;0,$C$15=100,Nebenrechnungen!$F$4=0),Nebenrechnungen!E49*Nebenrechnungen!$I$4,"")</f>
        <v/>
      </c>
      <c r="F66" s="149" t="str">
        <f>IF(AND(C66&gt;0,$C$15=100,Nebenrechnungen!$F$4=0),E66*VLOOKUP(B66,'3) Artenliste'!$B$2:$H$58,5,FALSE),"")</f>
        <v/>
      </c>
    </row>
    <row r="67" spans="2:6" ht="17.25" customHeight="1" x14ac:dyDescent="0.3">
      <c r="B67" s="59" t="s">
        <v>2</v>
      </c>
      <c r="C67" s="136"/>
      <c r="D67" s="147" t="str">
        <f>IF(AND(C67&gt;0,$C$15=100,Nebenrechnungen!$F$4=0),(E67*1000/VLOOKUP(B67,'3) Artenliste'!$B$2:$H$58,3,FALSE))*1000/10000,"")</f>
        <v/>
      </c>
      <c r="E67" s="148" t="str">
        <f>IF(AND(C67&gt;0,$C$15=100,Nebenrechnungen!$F$4=0),Nebenrechnungen!E50*Nebenrechnungen!$I$4,"")</f>
        <v/>
      </c>
      <c r="F67" s="149" t="str">
        <f>IF(AND(C67&gt;0,$C$15=100,Nebenrechnungen!$F$4=0),E67*VLOOKUP(B67,'3) Artenliste'!$B$2:$H$58,5,FALSE),"")</f>
        <v/>
      </c>
    </row>
    <row r="68" spans="2:6" ht="17.25" customHeight="1" x14ac:dyDescent="0.3">
      <c r="B68" s="141" t="str">
        <f>'3) Artenliste'!B50</f>
        <v>Eigene Kultur 1</v>
      </c>
      <c r="C68" s="135"/>
      <c r="D68" s="150" t="str">
        <f>IF(AND(C68&gt;0,$C$15=100,Nebenrechnungen!$F$4=0),(E68*1000/VLOOKUP(B68,'3) Artenliste'!$B$2:$H$58,3,FALSE))*1000/10000,"")</f>
        <v/>
      </c>
      <c r="E68" s="151" t="str">
        <f>IF(AND(C68&gt;0,$C$15=100,Nebenrechnungen!$F$4=0),Nebenrechnungen!E51*Nebenrechnungen!$I$4,"")</f>
        <v/>
      </c>
      <c r="F68" s="152" t="str">
        <f>IF(AND(C68&gt;0,$C$15=100,Nebenrechnungen!$F$4=0),E68*VLOOKUP(B68,'3) Artenliste'!$B$2:$H$58,5,FALSE),"")</f>
        <v/>
      </c>
    </row>
    <row r="69" spans="2:6" ht="17.25" customHeight="1" x14ac:dyDescent="0.3">
      <c r="B69" s="142" t="str">
        <f>'3) Artenliste'!B51</f>
        <v>Eigene Kultur 2</v>
      </c>
      <c r="C69" s="136"/>
      <c r="D69" s="147" t="str">
        <f>IF(AND(C69&gt;0,$C$15=100,Nebenrechnungen!$F$4=0),(E69*1000/VLOOKUP(B69,'3) Artenliste'!$B$2:$H$58,3,FALSE))*1000/10000,"")</f>
        <v/>
      </c>
      <c r="E69" s="148" t="str">
        <f>IF(AND(C69&gt;0,$C$15=100,Nebenrechnungen!$F$4=0),Nebenrechnungen!E52*Nebenrechnungen!$I$4,"")</f>
        <v/>
      </c>
      <c r="F69" s="149" t="str">
        <f>IF(AND(C69&gt;0,$C$15=100,Nebenrechnungen!$F$4=0),E69*VLOOKUP(B69,'3) Artenliste'!$B$2:$H$58,5,FALSE),"")</f>
        <v/>
      </c>
    </row>
    <row r="70" spans="2:6" ht="17.25" customHeight="1" x14ac:dyDescent="0.3">
      <c r="B70" s="142" t="str">
        <f>'3) Artenliste'!B52</f>
        <v>Eigene Kultur 3</v>
      </c>
      <c r="C70" s="136"/>
      <c r="D70" s="147" t="str">
        <f>IF(AND(C70&gt;0,$C$15=100,Nebenrechnungen!$F$4=0),(E70*1000/VLOOKUP(B70,'3) Artenliste'!$B$2:$H$58,3,FALSE))*1000/10000,"")</f>
        <v/>
      </c>
      <c r="E70" s="148" t="str">
        <f>IF(AND(C70&gt;0,$C$15=100,Nebenrechnungen!$F$4=0),Nebenrechnungen!E53*Nebenrechnungen!$I$4,"")</f>
        <v/>
      </c>
      <c r="F70" s="149" t="str">
        <f>IF(AND(C70&gt;0,$C$15=100,Nebenrechnungen!$F$4=0),E70*VLOOKUP(B70,'3) Artenliste'!$B$2:$H$58,5,FALSE),"")</f>
        <v/>
      </c>
    </row>
    <row r="71" spans="2:6" ht="17.25" customHeight="1" x14ac:dyDescent="0.3">
      <c r="B71" s="142" t="str">
        <f>'3) Artenliste'!B53</f>
        <v>Eigene Kultur 4</v>
      </c>
      <c r="C71" s="136"/>
      <c r="D71" s="147" t="str">
        <f>IF(AND(C71&gt;0,$C$15=100,Nebenrechnungen!$F$4=0),(E71*1000/VLOOKUP(B71,'3) Artenliste'!$B$2:$H$58,3,FALSE))*1000/10000,"")</f>
        <v/>
      </c>
      <c r="E71" s="148" t="str">
        <f>IF(AND(C71&gt;0,$C$15=100,Nebenrechnungen!$F$4=0),Nebenrechnungen!E54*Nebenrechnungen!$I$4,"")</f>
        <v/>
      </c>
      <c r="F71" s="149" t="str">
        <f>IF(AND(C71&gt;0,$C$15=100,Nebenrechnungen!$F$4=0),E71*VLOOKUP(B71,'3) Artenliste'!$B$2:$H$58,5,FALSE),"")</f>
        <v/>
      </c>
    </row>
    <row r="72" spans="2:6" ht="17.25" customHeight="1" x14ac:dyDescent="0.3">
      <c r="B72" s="143" t="str">
        <f>'3) Artenliste'!B54</f>
        <v>Eigene Kultur 5</v>
      </c>
      <c r="C72" s="137"/>
      <c r="D72" s="153" t="str">
        <f>IF(AND(C72&gt;0,$C$15=100,Nebenrechnungen!$F$4=0),(E72*1000/VLOOKUP(B72,'3) Artenliste'!$B$2:$H$58,3,FALSE))*1000/10000,"")</f>
        <v/>
      </c>
      <c r="E72" s="154" t="str">
        <f>IF(AND(C72&gt;0,$C$15=100,Nebenrechnungen!$F$4=0),Nebenrechnungen!E55*Nebenrechnungen!$I$4,"")</f>
        <v/>
      </c>
      <c r="F72" s="155" t="str">
        <f>IF(AND(C72&gt;0,$C$15=100,Nebenrechnungen!$F$4=0),E72*VLOOKUP(B72,'3) Artenliste'!$B$2:$H$58,5,FALSE),"")</f>
        <v/>
      </c>
    </row>
  </sheetData>
  <sheetProtection algorithmName="SHA-512" hashValue="y1Ole7htjSnxYS6ITxGuLCM7Osxrthfs7J2Jk+Og0t+wAChbEWHrpEdZJUkxKd61rc/osEAfSaBDgfWpD/+h3g==" saltValue="r60OWxlWxZ3QGpQSwuaFlg==" spinCount="100000" sheet="1" objects="1" scenarios="1"/>
  <mergeCells count="1">
    <mergeCell ref="B20:B21"/>
  </mergeCells>
  <conditionalFormatting sqref="B23:F23">
    <cfRule type="expression" dxfId="97" priority="108">
      <formula>$C$23&gt;0</formula>
    </cfRule>
  </conditionalFormatting>
  <conditionalFormatting sqref="B24:F24">
    <cfRule type="expression" dxfId="96" priority="107">
      <formula>$C$24&gt;0</formula>
    </cfRule>
  </conditionalFormatting>
  <conditionalFormatting sqref="B25:F25">
    <cfRule type="expression" dxfId="95" priority="106">
      <formula>$C$25&gt;0</formula>
    </cfRule>
  </conditionalFormatting>
  <conditionalFormatting sqref="B26:F26">
    <cfRule type="expression" dxfId="94" priority="105">
      <formula>$C$26&gt;0</formula>
    </cfRule>
  </conditionalFormatting>
  <conditionalFormatting sqref="B27:F27">
    <cfRule type="expression" dxfId="93" priority="104">
      <formula>$C$27&gt;0</formula>
    </cfRule>
  </conditionalFormatting>
  <conditionalFormatting sqref="B29:F29">
    <cfRule type="expression" dxfId="92" priority="72">
      <formula>$C$29&gt;0</formula>
    </cfRule>
  </conditionalFormatting>
  <conditionalFormatting sqref="B30:F30">
    <cfRule type="expression" dxfId="91" priority="71">
      <formula>$C$30&gt;0</formula>
    </cfRule>
  </conditionalFormatting>
  <conditionalFormatting sqref="B31:F31">
    <cfRule type="expression" dxfId="90" priority="70">
      <formula>$C$31&gt;0</formula>
    </cfRule>
  </conditionalFormatting>
  <conditionalFormatting sqref="B32:F32">
    <cfRule type="expression" dxfId="89" priority="69">
      <formula>$C$32&gt;0</formula>
    </cfRule>
  </conditionalFormatting>
  <conditionalFormatting sqref="B33:F33">
    <cfRule type="expression" dxfId="88" priority="68">
      <formula>$C$33&gt;0</formula>
    </cfRule>
  </conditionalFormatting>
  <conditionalFormatting sqref="B34:F34">
    <cfRule type="expression" dxfId="87" priority="67">
      <formula>$C$34&gt;0</formula>
    </cfRule>
  </conditionalFormatting>
  <conditionalFormatting sqref="B35:F35">
    <cfRule type="expression" dxfId="86" priority="66">
      <formula>$C$35&gt;0</formula>
    </cfRule>
  </conditionalFormatting>
  <conditionalFormatting sqref="B36:F36">
    <cfRule type="expression" dxfId="85" priority="65">
      <formula>$C$36&gt;0</formula>
    </cfRule>
  </conditionalFormatting>
  <conditionalFormatting sqref="B37:F37">
    <cfRule type="expression" dxfId="84" priority="64">
      <formula>$C$37&gt;0</formula>
    </cfRule>
  </conditionalFormatting>
  <conditionalFormatting sqref="B38:F38">
    <cfRule type="expression" dxfId="83" priority="63">
      <formula>$C$38&gt;0</formula>
    </cfRule>
  </conditionalFormatting>
  <conditionalFormatting sqref="B39:F39">
    <cfRule type="expression" dxfId="82" priority="62">
      <formula>$C$39&gt;0</formula>
    </cfRule>
  </conditionalFormatting>
  <conditionalFormatting sqref="B40:F40">
    <cfRule type="expression" dxfId="81" priority="61">
      <formula>$C$40&gt;0</formula>
    </cfRule>
  </conditionalFormatting>
  <conditionalFormatting sqref="B41:F41">
    <cfRule type="expression" dxfId="80" priority="60">
      <formula>$C$41&gt;0</formula>
    </cfRule>
  </conditionalFormatting>
  <conditionalFormatting sqref="B42:F42">
    <cfRule type="expression" dxfId="79" priority="59">
      <formula>$C$42&gt;0</formula>
    </cfRule>
  </conditionalFormatting>
  <conditionalFormatting sqref="B43:F43">
    <cfRule type="expression" dxfId="78" priority="58">
      <formula>$C$43&gt;0</formula>
    </cfRule>
  </conditionalFormatting>
  <conditionalFormatting sqref="B45:F45">
    <cfRule type="expression" dxfId="77" priority="57">
      <formula>$C$45&gt;0</formula>
    </cfRule>
  </conditionalFormatting>
  <conditionalFormatting sqref="B46:F46">
    <cfRule type="expression" dxfId="76" priority="56">
      <formula>$C$46&gt;0</formula>
    </cfRule>
  </conditionalFormatting>
  <conditionalFormatting sqref="B48:F48">
    <cfRule type="expression" dxfId="75" priority="55">
      <formula>$C$48&gt;0</formula>
    </cfRule>
  </conditionalFormatting>
  <conditionalFormatting sqref="B49:F49">
    <cfRule type="expression" dxfId="74" priority="54">
      <formula>$C$49&gt;0</formula>
    </cfRule>
  </conditionalFormatting>
  <conditionalFormatting sqref="B50:F50">
    <cfRule type="expression" dxfId="73" priority="53">
      <formula>$C$50&gt;0</formula>
    </cfRule>
  </conditionalFormatting>
  <conditionalFormatting sqref="B51:F51">
    <cfRule type="expression" dxfId="72" priority="52">
      <formula>$C$51&gt;0</formula>
    </cfRule>
  </conditionalFormatting>
  <conditionalFormatting sqref="B52:F52">
    <cfRule type="expression" dxfId="71" priority="51">
      <formula>$C$52&gt;0</formula>
    </cfRule>
  </conditionalFormatting>
  <conditionalFormatting sqref="B53:F53">
    <cfRule type="expression" dxfId="70" priority="50">
      <formula>$C$53&gt;0</formula>
    </cfRule>
  </conditionalFormatting>
  <conditionalFormatting sqref="B54:F54">
    <cfRule type="expression" dxfId="69" priority="49">
      <formula>$C$54&gt;0</formula>
    </cfRule>
  </conditionalFormatting>
  <conditionalFormatting sqref="B55:F55">
    <cfRule type="expression" dxfId="68" priority="48">
      <formula>$C$55&gt;0</formula>
    </cfRule>
  </conditionalFormatting>
  <conditionalFormatting sqref="B56:F56">
    <cfRule type="expression" dxfId="67" priority="47">
      <formula>$C$56&gt;0</formula>
    </cfRule>
  </conditionalFormatting>
  <conditionalFormatting sqref="B57:F57">
    <cfRule type="expression" dxfId="66" priority="46">
      <formula>$C$57&gt;0</formula>
    </cfRule>
  </conditionalFormatting>
  <conditionalFormatting sqref="B58:F58">
    <cfRule type="expression" dxfId="65" priority="45">
      <formula>$C$58&gt;0</formula>
    </cfRule>
  </conditionalFormatting>
  <conditionalFormatting sqref="B60:F60">
    <cfRule type="expression" dxfId="64" priority="44">
      <formula>$C$60&gt;0</formula>
    </cfRule>
  </conditionalFormatting>
  <conditionalFormatting sqref="B61:F61">
    <cfRule type="expression" dxfId="63" priority="43">
      <formula>$C$61&gt;0</formula>
    </cfRule>
  </conditionalFormatting>
  <conditionalFormatting sqref="B62:F62">
    <cfRule type="expression" dxfId="62" priority="42">
      <formula>$C$62&gt;0</formula>
    </cfRule>
  </conditionalFormatting>
  <conditionalFormatting sqref="B63:F63">
    <cfRule type="expression" dxfId="61" priority="41">
      <formula>$C$63&gt;0</formula>
    </cfRule>
  </conditionalFormatting>
  <conditionalFormatting sqref="B64:F64">
    <cfRule type="expression" dxfId="60" priority="40">
      <formula>$C$64&gt;0</formula>
    </cfRule>
  </conditionalFormatting>
  <conditionalFormatting sqref="B65:F65">
    <cfRule type="expression" dxfId="59" priority="39">
      <formula>$C$65&gt;0</formula>
    </cfRule>
  </conditionalFormatting>
  <conditionalFormatting sqref="B66:F66">
    <cfRule type="expression" dxfId="58" priority="38">
      <formula>$C$66&gt;0</formula>
    </cfRule>
  </conditionalFormatting>
  <conditionalFormatting sqref="B67:F67">
    <cfRule type="expression" dxfId="57" priority="37">
      <formula>$C$67&gt;0</formula>
    </cfRule>
  </conditionalFormatting>
  <conditionalFormatting sqref="B68:F68">
    <cfRule type="expression" dxfId="56" priority="36">
      <formula>$C$68&gt;0</formula>
    </cfRule>
  </conditionalFormatting>
  <conditionalFormatting sqref="B69:F69">
    <cfRule type="expression" dxfId="55" priority="35">
      <formula>$C$69&gt;0</formula>
    </cfRule>
  </conditionalFormatting>
  <conditionalFormatting sqref="B70:F70">
    <cfRule type="expression" dxfId="54" priority="34">
      <formula>$C$70&gt;0</formula>
    </cfRule>
  </conditionalFormatting>
  <conditionalFormatting sqref="B71:F71">
    <cfRule type="expression" dxfId="53" priority="33">
      <formula>$C$71&gt;0</formula>
    </cfRule>
  </conditionalFormatting>
  <conditionalFormatting sqref="B72:F72">
    <cfRule type="expression" dxfId="52" priority="32">
      <formula>$C$72&gt;0</formula>
    </cfRule>
  </conditionalFormatting>
  <conditionalFormatting sqref="C11">
    <cfRule type="expression" dxfId="50" priority="6">
      <formula>$C$15&lt;&gt;100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3" id="{00000000-000E-0000-0100-000054000000}">
            <xm:f>AND(ISNUMBER(Nebenrechnungen!$E$4),C15=100,Nebenrechnungen!$F$4=0)</xm:f>
            <x14:dxf>
              <fill>
                <patternFill>
                  <bgColor rgb="FFCEF1FE"/>
                </patternFill>
              </fill>
              <border>
                <left style="thin">
                  <color auto="1"/>
                </left>
                <top style="thin">
                  <color auto="1"/>
                </top>
                <vertical/>
                <horizontal/>
              </border>
            </x14:dxf>
          </x14:cfRule>
          <xm:sqref>B10</xm:sqref>
        </x14:conditionalFormatting>
        <x14:conditionalFormatting xmlns:xm="http://schemas.microsoft.com/office/excel/2006/main">
          <x14:cfRule type="expression" priority="14" id="{9EB24A77-34A5-4405-960A-8E97DC93ECB4}">
            <xm:f>AND(ISNUMBER(Nebenrechnungen!$E$4),C15=100,Nebenrechnungen!$F$4=0)</xm:f>
            <x14:dxf>
              <fill>
                <patternFill>
                  <bgColor rgb="FFCEF1FE"/>
                </patternFill>
              </fill>
              <border>
                <left style="thin">
                  <color auto="1"/>
                </left>
                <right/>
                <top/>
                <bottom/>
              </border>
            </x14:dxf>
          </x14:cfRule>
          <xm:sqref>B11</xm:sqref>
        </x14:conditionalFormatting>
        <x14:conditionalFormatting xmlns:xm="http://schemas.microsoft.com/office/excel/2006/main">
          <x14:cfRule type="expression" priority="175" id="{00000000-000E-0000-0100-000052000000}">
            <xm:f>AND(ISNUMBER(Nebenrechnungen!$E$4),C15=100,Nebenrechnungen!$F$4=0)</xm:f>
            <x14:dxf>
              <fill>
                <patternFill>
                  <bgColor rgb="FFCEF1FE"/>
                </patternFill>
              </fill>
              <border>
                <left style="thin">
                  <color auto="1"/>
                </left>
                <bottom style="thin">
                  <color auto="1"/>
                </bottom>
                <vertical/>
                <horizontal/>
              </border>
            </x14:dxf>
          </x14:cfRule>
          <xm:sqref>B12</xm:sqref>
        </x14:conditionalFormatting>
        <x14:conditionalFormatting xmlns:xm="http://schemas.microsoft.com/office/excel/2006/main">
          <x14:cfRule type="expression" priority="15" id="{B019492C-F7E5-4C1F-AD3B-02010FC439A9}">
            <xm:f>AND(ISNUMBER(Nebenrechnungen!$E$4),C15=100,Nebenrechnungen!$F$4=0)</xm:f>
            <x14:dxf>
              <fill>
                <patternFill>
                  <bgColor rgb="FFCEF1FE"/>
                </patternFill>
              </fill>
              <border>
                <left/>
                <right style="thin">
                  <color auto="1"/>
                </right>
                <top style="thin">
                  <color auto="1"/>
                </top>
                <bottom/>
              </border>
            </x14:dxf>
          </x14:cfRule>
          <xm:sqref>C10</xm:sqref>
        </x14:conditionalFormatting>
        <x14:conditionalFormatting xmlns:xm="http://schemas.microsoft.com/office/excel/2006/main">
          <x14:cfRule type="expression" priority="13" id="{6336713C-1867-4C26-A6A8-DA1EEB06FFA4}">
            <xm:f>AND(ISNUMBER(Nebenrechnungen!$E$4),C15=100,Nebenrechnungen!$F$4=0)</xm:f>
            <x14:dxf>
              <font>
                <strike val="0"/>
                <u val="none"/>
              </font>
              <fill>
                <patternFill>
                  <bgColor rgb="FFCEF1FE"/>
                </patternFill>
              </fill>
              <border>
                <left/>
                <right style="thin">
                  <color auto="1"/>
                </right>
                <top/>
                <bottom/>
              </border>
            </x14:dxf>
          </x14:cfRule>
          <xm:sqref>C11</xm:sqref>
        </x14:conditionalFormatting>
        <x14:conditionalFormatting xmlns:xm="http://schemas.microsoft.com/office/excel/2006/main">
          <x14:cfRule type="expression" priority="176" id="{00000000-000E-0000-0100-000051000000}">
            <xm:f>AND(ISNUMBER(Nebenrechnungen!$E$4),C15=100,Nebenrechnungen!$F$4=0)</xm:f>
            <x14:dxf>
              <fill>
                <patternFill>
                  <bgColor rgb="FFCEF1FE"/>
                </patternFill>
              </fill>
              <border>
                <right style="thin">
                  <color auto="1"/>
                </right>
                <bottom style="thin">
                  <color auto="1"/>
                </bottom>
                <vertical/>
                <horizontal/>
              </border>
            </x14:dxf>
          </x14:cfRule>
          <xm:sqref>C12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0681-6A4F-479C-A7FD-DC6BD3A59946}">
  <sheetPr codeName="Tabelle3"/>
  <dimension ref="B1:K57"/>
  <sheetViews>
    <sheetView showGridLines="0" showRowColHeaders="0" zoomScaleNormal="100" workbookViewId="0">
      <pane xSplit="2" ySplit="3" topLeftCell="C4" activePane="bottomRight" state="frozen"/>
      <selection pane="topRight" activeCell="B1" sqref="B1"/>
      <selection pane="bottomLeft" activeCell="A3" sqref="A3"/>
      <selection pane="bottomRight" activeCell="C5" sqref="C5"/>
    </sheetView>
  </sheetViews>
  <sheetFormatPr baseColWidth="10" defaultRowHeight="17.25" customHeight="1" x14ac:dyDescent="0.3"/>
  <cols>
    <col min="1" max="1" width="2.6640625" customWidth="1"/>
    <col min="2" max="2" width="35" bestFit="1" customWidth="1"/>
    <col min="3" max="10" width="29.44140625" customWidth="1"/>
    <col min="11" max="11" width="35" customWidth="1"/>
  </cols>
  <sheetData>
    <row r="1" spans="2:11" ht="14.25" customHeight="1" x14ac:dyDescent="0.3"/>
    <row r="2" spans="2:11" ht="17.25" customHeight="1" x14ac:dyDescent="0.3">
      <c r="B2" s="158" t="s">
        <v>0</v>
      </c>
      <c r="C2" s="9" t="s">
        <v>7</v>
      </c>
      <c r="D2" s="6" t="s">
        <v>9</v>
      </c>
      <c r="E2" s="6" t="s">
        <v>51</v>
      </c>
      <c r="F2" s="6" t="s">
        <v>114</v>
      </c>
      <c r="G2" s="6" t="s">
        <v>20</v>
      </c>
      <c r="H2" s="6" t="s">
        <v>23</v>
      </c>
      <c r="I2" s="24" t="s">
        <v>123</v>
      </c>
      <c r="J2" s="6" t="s">
        <v>124</v>
      </c>
      <c r="K2" s="158" t="s">
        <v>67</v>
      </c>
    </row>
    <row r="3" spans="2:11" ht="17.25" customHeight="1" x14ac:dyDescent="0.3">
      <c r="B3" s="159"/>
      <c r="C3" s="10" t="s">
        <v>8</v>
      </c>
      <c r="D3" s="7" t="s">
        <v>10</v>
      </c>
      <c r="E3" s="7" t="s">
        <v>66</v>
      </c>
      <c r="F3" s="7" t="s">
        <v>58</v>
      </c>
      <c r="G3" s="7" t="s">
        <v>24</v>
      </c>
      <c r="H3" s="7" t="s">
        <v>48</v>
      </c>
      <c r="I3" s="7" t="s">
        <v>147</v>
      </c>
      <c r="J3" s="7" t="s">
        <v>125</v>
      </c>
      <c r="K3" s="159"/>
    </row>
    <row r="4" spans="2:11" ht="17.25" customHeight="1" x14ac:dyDescent="0.3">
      <c r="B4" s="25" t="s">
        <v>27</v>
      </c>
      <c r="C4" s="26"/>
      <c r="D4" s="26"/>
      <c r="E4" s="26"/>
      <c r="F4" s="26"/>
      <c r="G4" s="26"/>
      <c r="H4" s="26"/>
      <c r="I4" s="26"/>
      <c r="J4" s="26"/>
      <c r="K4" s="25"/>
    </row>
    <row r="5" spans="2:11" ht="17.25" customHeight="1" x14ac:dyDescent="0.3">
      <c r="B5" s="11" t="s">
        <v>6</v>
      </c>
      <c r="C5" s="105">
        <v>42</v>
      </c>
      <c r="D5" s="105">
        <v>3</v>
      </c>
      <c r="E5" s="105">
        <v>75</v>
      </c>
      <c r="F5" s="106">
        <v>2.92</v>
      </c>
      <c r="G5" s="105">
        <v>1.5</v>
      </c>
      <c r="H5" s="107" t="s">
        <v>65</v>
      </c>
      <c r="I5" s="108">
        <v>2</v>
      </c>
      <c r="J5" s="108">
        <v>1</v>
      </c>
      <c r="K5" s="16" t="s">
        <v>68</v>
      </c>
    </row>
    <row r="6" spans="2:11" ht="17.25" customHeight="1" x14ac:dyDescent="0.3">
      <c r="B6" s="12" t="s">
        <v>11</v>
      </c>
      <c r="C6" s="109">
        <v>38</v>
      </c>
      <c r="D6" s="109">
        <v>3</v>
      </c>
      <c r="E6" s="109">
        <v>75</v>
      </c>
      <c r="F6" s="110">
        <v>2.89</v>
      </c>
      <c r="G6" s="109">
        <v>1.5</v>
      </c>
      <c r="H6" s="111">
        <v>-15</v>
      </c>
      <c r="I6" s="112">
        <v>3</v>
      </c>
      <c r="J6" s="112">
        <v>1</v>
      </c>
      <c r="K6" s="17" t="s">
        <v>69</v>
      </c>
    </row>
    <row r="7" spans="2:11" ht="17.25" customHeight="1" x14ac:dyDescent="0.3">
      <c r="B7" s="12" t="s">
        <v>33</v>
      </c>
      <c r="C7" s="109">
        <v>125</v>
      </c>
      <c r="D7" s="109">
        <v>38</v>
      </c>
      <c r="E7" s="109">
        <v>85</v>
      </c>
      <c r="F7" s="110">
        <v>1.24</v>
      </c>
      <c r="G7" s="109">
        <v>2</v>
      </c>
      <c r="H7" s="111">
        <v>-20</v>
      </c>
      <c r="I7" s="112">
        <v>3</v>
      </c>
      <c r="J7" s="112">
        <v>2</v>
      </c>
      <c r="K7" s="17" t="s">
        <v>70</v>
      </c>
    </row>
    <row r="8" spans="2:11" ht="17.25" customHeight="1" x14ac:dyDescent="0.3">
      <c r="B8" s="12" t="s">
        <v>28</v>
      </c>
      <c r="C8" s="109">
        <v>100</v>
      </c>
      <c r="D8" s="109">
        <v>27</v>
      </c>
      <c r="E8" s="109">
        <v>85</v>
      </c>
      <c r="F8" s="110">
        <v>1.6</v>
      </c>
      <c r="G8" s="109">
        <v>2</v>
      </c>
      <c r="H8" s="111">
        <v>-20</v>
      </c>
      <c r="I8" s="112">
        <v>3</v>
      </c>
      <c r="J8" s="112">
        <v>3</v>
      </c>
      <c r="K8" s="17" t="s">
        <v>93</v>
      </c>
    </row>
    <row r="9" spans="2:11" ht="17.25" customHeight="1" x14ac:dyDescent="0.3">
      <c r="B9" s="19" t="s">
        <v>34</v>
      </c>
      <c r="C9" s="113">
        <v>70</v>
      </c>
      <c r="D9" s="113">
        <v>23</v>
      </c>
      <c r="E9" s="113">
        <v>85</v>
      </c>
      <c r="F9" s="114">
        <v>2.72</v>
      </c>
      <c r="G9" s="113">
        <v>2.5</v>
      </c>
      <c r="H9" s="115">
        <v>-10</v>
      </c>
      <c r="I9" s="116">
        <v>1</v>
      </c>
      <c r="J9" s="116">
        <v>1</v>
      </c>
      <c r="K9" s="18" t="s">
        <v>94</v>
      </c>
    </row>
    <row r="10" spans="2:11" ht="17.25" customHeight="1" x14ac:dyDescent="0.3">
      <c r="B10" s="25" t="s">
        <v>14</v>
      </c>
      <c r="C10" s="27"/>
      <c r="D10" s="27"/>
      <c r="E10" s="27"/>
      <c r="F10" s="28"/>
      <c r="G10" s="27"/>
      <c r="H10" s="26"/>
      <c r="I10" s="26"/>
      <c r="J10" s="26"/>
      <c r="K10" s="25"/>
    </row>
    <row r="11" spans="2:11" ht="17.25" customHeight="1" x14ac:dyDescent="0.3">
      <c r="B11" s="11" t="s">
        <v>5</v>
      </c>
      <c r="C11" s="105">
        <v>22</v>
      </c>
      <c r="D11" s="105">
        <v>3</v>
      </c>
      <c r="E11" s="105">
        <v>80</v>
      </c>
      <c r="F11" s="106">
        <v>4.4400000000000004</v>
      </c>
      <c r="G11" s="105">
        <v>2</v>
      </c>
      <c r="H11" s="117">
        <v>-7</v>
      </c>
      <c r="I11" s="112">
        <v>1</v>
      </c>
      <c r="J11" s="112">
        <v>1</v>
      </c>
      <c r="K11" s="16" t="s">
        <v>111</v>
      </c>
    </row>
    <row r="12" spans="2:11" ht="17.25" customHeight="1" x14ac:dyDescent="0.3">
      <c r="B12" s="12" t="s">
        <v>21</v>
      </c>
      <c r="C12" s="109">
        <v>30</v>
      </c>
      <c r="D12" s="109">
        <v>13</v>
      </c>
      <c r="E12" s="109">
        <v>80</v>
      </c>
      <c r="F12" s="110">
        <v>2.79</v>
      </c>
      <c r="G12" s="109">
        <v>2</v>
      </c>
      <c r="H12" s="111">
        <v>-4</v>
      </c>
      <c r="I12" s="112">
        <v>1</v>
      </c>
      <c r="J12" s="112">
        <v>1</v>
      </c>
      <c r="K12" s="17" t="s">
        <v>110</v>
      </c>
    </row>
    <row r="13" spans="2:11" ht="17.25" customHeight="1" x14ac:dyDescent="0.3">
      <c r="B13" s="12" t="s">
        <v>15</v>
      </c>
      <c r="C13" s="109">
        <v>27</v>
      </c>
      <c r="D13" s="109">
        <v>3.8</v>
      </c>
      <c r="E13" s="109">
        <v>75</v>
      </c>
      <c r="F13" s="110">
        <v>3.49</v>
      </c>
      <c r="G13" s="109">
        <v>1.5</v>
      </c>
      <c r="H13" s="111">
        <v>-10</v>
      </c>
      <c r="I13" s="112">
        <v>3</v>
      </c>
      <c r="J13" s="112">
        <v>3</v>
      </c>
      <c r="K13" s="17" t="s">
        <v>109</v>
      </c>
    </row>
    <row r="14" spans="2:11" ht="17.25" customHeight="1" x14ac:dyDescent="0.3">
      <c r="B14" s="12" t="s">
        <v>31</v>
      </c>
      <c r="C14" s="109">
        <v>18</v>
      </c>
      <c r="D14" s="109">
        <v>1.5</v>
      </c>
      <c r="E14" s="109">
        <v>80</v>
      </c>
      <c r="F14" s="110">
        <v>5.53</v>
      </c>
      <c r="G14" s="109">
        <v>1.5</v>
      </c>
      <c r="H14" s="111">
        <v>-7</v>
      </c>
      <c r="I14" s="112">
        <v>1</v>
      </c>
      <c r="J14" s="112">
        <v>2</v>
      </c>
      <c r="K14" s="17" t="s">
        <v>108</v>
      </c>
    </row>
    <row r="15" spans="2:11" ht="17.25" customHeight="1" x14ac:dyDescent="0.3">
      <c r="B15" s="12" t="s">
        <v>46</v>
      </c>
      <c r="C15" s="109">
        <v>18</v>
      </c>
      <c r="D15" s="109">
        <v>1.9</v>
      </c>
      <c r="E15" s="109">
        <v>80</v>
      </c>
      <c r="F15" s="110">
        <v>9.84</v>
      </c>
      <c r="G15" s="109">
        <v>1.5</v>
      </c>
      <c r="H15" s="111">
        <v>-10</v>
      </c>
      <c r="I15" s="112">
        <v>3</v>
      </c>
      <c r="J15" s="112">
        <v>3</v>
      </c>
      <c r="K15" s="17" t="s">
        <v>107</v>
      </c>
    </row>
    <row r="16" spans="2:11" ht="17.25" customHeight="1" x14ac:dyDescent="0.3">
      <c r="B16" s="12" t="s">
        <v>16</v>
      </c>
      <c r="C16" s="109">
        <v>12</v>
      </c>
      <c r="D16" s="109">
        <v>0.6</v>
      </c>
      <c r="E16" s="109">
        <v>80</v>
      </c>
      <c r="F16" s="110">
        <v>10.43</v>
      </c>
      <c r="G16" s="109">
        <v>1.5</v>
      </c>
      <c r="H16" s="111" t="s">
        <v>65</v>
      </c>
      <c r="I16" s="112">
        <v>3</v>
      </c>
      <c r="J16" s="112">
        <v>2</v>
      </c>
      <c r="K16" s="17" t="s">
        <v>106</v>
      </c>
    </row>
    <row r="17" spans="2:11" ht="17.25" customHeight="1" x14ac:dyDescent="0.3">
      <c r="B17" s="12" t="s">
        <v>39</v>
      </c>
      <c r="C17" s="109">
        <v>40</v>
      </c>
      <c r="D17" s="109">
        <v>44</v>
      </c>
      <c r="E17" s="109">
        <v>80</v>
      </c>
      <c r="F17" s="110">
        <v>2.83</v>
      </c>
      <c r="G17" s="109">
        <v>2</v>
      </c>
      <c r="H17" s="111">
        <v>-6</v>
      </c>
      <c r="I17" s="112">
        <v>2</v>
      </c>
      <c r="J17" s="112">
        <v>1</v>
      </c>
      <c r="K17" s="17" t="s">
        <v>105</v>
      </c>
    </row>
    <row r="18" spans="2:11" ht="17.25" customHeight="1" x14ac:dyDescent="0.3">
      <c r="B18" s="12" t="s">
        <v>40</v>
      </c>
      <c r="C18" s="109">
        <v>120</v>
      </c>
      <c r="D18" s="109">
        <v>200</v>
      </c>
      <c r="E18" s="109">
        <v>80</v>
      </c>
      <c r="F18" s="110">
        <v>1.55</v>
      </c>
      <c r="G18" s="109">
        <v>2</v>
      </c>
      <c r="H18" s="111">
        <v>-6</v>
      </c>
      <c r="I18" s="112">
        <v>2</v>
      </c>
      <c r="J18" s="112">
        <v>1</v>
      </c>
      <c r="K18" s="17" t="s">
        <v>104</v>
      </c>
    </row>
    <row r="19" spans="2:11" ht="17.25" customHeight="1" x14ac:dyDescent="0.3">
      <c r="B19" s="12" t="s">
        <v>102</v>
      </c>
      <c r="C19" s="109">
        <v>85</v>
      </c>
      <c r="D19" s="109">
        <v>60</v>
      </c>
      <c r="E19" s="109">
        <v>85</v>
      </c>
      <c r="F19" s="110">
        <v>2.35</v>
      </c>
      <c r="G19" s="109">
        <v>3.5</v>
      </c>
      <c r="H19" s="111">
        <v>-10</v>
      </c>
      <c r="I19" s="112">
        <v>2</v>
      </c>
      <c r="J19" s="112">
        <v>2</v>
      </c>
      <c r="K19" s="17" t="s">
        <v>103</v>
      </c>
    </row>
    <row r="20" spans="2:11" ht="17.25" customHeight="1" x14ac:dyDescent="0.3">
      <c r="B20" s="12" t="s">
        <v>100</v>
      </c>
      <c r="C20" s="109">
        <v>80</v>
      </c>
      <c r="D20" s="109">
        <v>33</v>
      </c>
      <c r="E20" s="109">
        <v>85</v>
      </c>
      <c r="F20" s="110">
        <v>3.46</v>
      </c>
      <c r="G20" s="109">
        <v>3</v>
      </c>
      <c r="H20" s="111">
        <v>-15</v>
      </c>
      <c r="I20" s="112">
        <v>3</v>
      </c>
      <c r="J20" s="112">
        <v>3</v>
      </c>
      <c r="K20" s="17" t="s">
        <v>101</v>
      </c>
    </row>
    <row r="21" spans="2:11" ht="17.25" customHeight="1" x14ac:dyDescent="0.3">
      <c r="B21" s="12" t="s">
        <v>29</v>
      </c>
      <c r="C21" s="109">
        <v>180</v>
      </c>
      <c r="D21" s="109">
        <v>18</v>
      </c>
      <c r="E21" s="109">
        <v>75</v>
      </c>
      <c r="F21" s="110">
        <v>2.93</v>
      </c>
      <c r="G21" s="109">
        <v>2.5</v>
      </c>
      <c r="H21" s="111" t="s">
        <v>65</v>
      </c>
      <c r="I21" s="112">
        <v>3</v>
      </c>
      <c r="J21" s="112">
        <v>3</v>
      </c>
      <c r="K21" s="17" t="s">
        <v>99</v>
      </c>
    </row>
    <row r="22" spans="2:11" ht="17.25" customHeight="1" x14ac:dyDescent="0.3">
      <c r="B22" s="12" t="s">
        <v>32</v>
      </c>
      <c r="C22" s="109">
        <v>35</v>
      </c>
      <c r="D22" s="109">
        <v>3.5</v>
      </c>
      <c r="E22" s="109">
        <v>75</v>
      </c>
      <c r="F22" s="110">
        <v>3.38</v>
      </c>
      <c r="G22" s="109">
        <v>2.5</v>
      </c>
      <c r="H22" s="111">
        <v>-6</v>
      </c>
      <c r="I22" s="112">
        <v>1</v>
      </c>
      <c r="J22" s="112">
        <v>2</v>
      </c>
      <c r="K22" s="17" t="s">
        <v>98</v>
      </c>
    </row>
    <row r="23" spans="2:11" ht="17.25" customHeight="1" x14ac:dyDescent="0.3">
      <c r="B23" s="12" t="s">
        <v>41</v>
      </c>
      <c r="C23" s="109">
        <v>100</v>
      </c>
      <c r="D23" s="109">
        <v>162</v>
      </c>
      <c r="E23" s="109">
        <v>75</v>
      </c>
      <c r="F23" s="110">
        <v>4.2300000000000004</v>
      </c>
      <c r="G23" s="109">
        <v>2</v>
      </c>
      <c r="H23" s="111">
        <v>-4</v>
      </c>
      <c r="I23" s="112">
        <v>1</v>
      </c>
      <c r="J23" s="112">
        <v>1</v>
      </c>
      <c r="K23" s="17" t="s">
        <v>97</v>
      </c>
    </row>
    <row r="24" spans="2:11" ht="17.25" customHeight="1" x14ac:dyDescent="0.3">
      <c r="B24" s="12" t="s">
        <v>26</v>
      </c>
      <c r="C24" s="109">
        <v>60</v>
      </c>
      <c r="D24" s="109">
        <v>30</v>
      </c>
      <c r="E24" s="109">
        <v>80</v>
      </c>
      <c r="F24" s="110">
        <v>4.99</v>
      </c>
      <c r="G24" s="109">
        <v>1</v>
      </c>
      <c r="H24" s="111">
        <v>-5</v>
      </c>
      <c r="I24" s="112">
        <v>1</v>
      </c>
      <c r="J24" s="112">
        <v>2</v>
      </c>
      <c r="K24" s="17" t="s">
        <v>96</v>
      </c>
    </row>
    <row r="25" spans="2:11" ht="17.25" customHeight="1" x14ac:dyDescent="0.3">
      <c r="B25" s="19" t="s">
        <v>45</v>
      </c>
      <c r="C25" s="113">
        <v>27</v>
      </c>
      <c r="D25" s="113">
        <v>2.2000000000000002</v>
      </c>
      <c r="E25" s="113">
        <v>85</v>
      </c>
      <c r="F25" s="114">
        <v>9.31</v>
      </c>
      <c r="G25" s="113">
        <v>1.5</v>
      </c>
      <c r="H25" s="115">
        <v>-20</v>
      </c>
      <c r="I25" s="112">
        <v>3</v>
      </c>
      <c r="J25" s="112">
        <v>3</v>
      </c>
      <c r="K25" s="18" t="s">
        <v>95</v>
      </c>
    </row>
    <row r="26" spans="2:11" ht="17.25" customHeight="1" x14ac:dyDescent="0.3">
      <c r="B26" s="25" t="s">
        <v>12</v>
      </c>
      <c r="C26" s="27"/>
      <c r="D26" s="27"/>
      <c r="E26" s="27"/>
      <c r="F26" s="28"/>
      <c r="G26" s="27"/>
      <c r="H26" s="26"/>
      <c r="I26" s="26"/>
      <c r="J26" s="26"/>
      <c r="K26" s="25"/>
    </row>
    <row r="27" spans="2:11" ht="17.25" customHeight="1" x14ac:dyDescent="0.3">
      <c r="B27" s="11" t="s">
        <v>13</v>
      </c>
      <c r="C27" s="105">
        <v>180</v>
      </c>
      <c r="D27" s="105">
        <v>450</v>
      </c>
      <c r="E27" s="105">
        <v>80</v>
      </c>
      <c r="F27" s="106">
        <v>2.0299999999999998</v>
      </c>
      <c r="G27" s="105">
        <v>7</v>
      </c>
      <c r="H27" s="117">
        <v>-4</v>
      </c>
      <c r="I27" s="117">
        <v>1</v>
      </c>
      <c r="J27" s="117">
        <v>3</v>
      </c>
      <c r="K27" s="16" t="s">
        <v>90</v>
      </c>
    </row>
    <row r="28" spans="2:11" ht="17.25" customHeight="1" x14ac:dyDescent="0.3">
      <c r="B28" s="19" t="s">
        <v>91</v>
      </c>
      <c r="C28" s="113">
        <v>170</v>
      </c>
      <c r="D28" s="113">
        <v>180</v>
      </c>
      <c r="E28" s="113">
        <v>80</v>
      </c>
      <c r="F28" s="114">
        <v>2.06</v>
      </c>
      <c r="G28" s="113">
        <v>2.5</v>
      </c>
      <c r="H28" s="115">
        <v>-5</v>
      </c>
      <c r="I28" s="115">
        <v>1</v>
      </c>
      <c r="J28" s="115">
        <v>3</v>
      </c>
      <c r="K28" s="18" t="s">
        <v>92</v>
      </c>
    </row>
    <row r="29" spans="2:11" ht="17.25" customHeight="1" x14ac:dyDescent="0.3">
      <c r="B29" s="25" t="s">
        <v>17</v>
      </c>
      <c r="C29" s="27"/>
      <c r="D29" s="27"/>
      <c r="E29" s="27"/>
      <c r="F29" s="28"/>
      <c r="G29" s="27"/>
      <c r="H29" s="26"/>
      <c r="I29" s="26"/>
      <c r="J29" s="26"/>
      <c r="K29" s="25"/>
    </row>
    <row r="30" spans="2:11" ht="17.25" customHeight="1" x14ac:dyDescent="0.3">
      <c r="B30" s="11" t="s">
        <v>43</v>
      </c>
      <c r="C30" s="105">
        <v>4</v>
      </c>
      <c r="D30" s="105">
        <v>3.4</v>
      </c>
      <c r="E30" s="105">
        <v>85</v>
      </c>
      <c r="F30" s="106">
        <v>4.57</v>
      </c>
      <c r="G30" s="105">
        <v>1</v>
      </c>
      <c r="H30" s="117">
        <v>-10</v>
      </c>
      <c r="I30" s="117">
        <v>1</v>
      </c>
      <c r="J30" s="117">
        <v>1</v>
      </c>
      <c r="K30" s="16" t="s">
        <v>89</v>
      </c>
    </row>
    <row r="31" spans="2:11" ht="17.25" customHeight="1" x14ac:dyDescent="0.3">
      <c r="B31" s="12" t="s">
        <v>47</v>
      </c>
      <c r="C31" s="109">
        <v>7</v>
      </c>
      <c r="D31" s="109">
        <v>2.5</v>
      </c>
      <c r="E31" s="109">
        <v>85</v>
      </c>
      <c r="F31" s="110">
        <v>8.24</v>
      </c>
      <c r="G31" s="109">
        <v>1.5</v>
      </c>
      <c r="H31" s="111">
        <v>-7</v>
      </c>
      <c r="I31" s="111">
        <v>1</v>
      </c>
      <c r="J31" s="111">
        <v>1</v>
      </c>
      <c r="K31" s="17" t="s">
        <v>88</v>
      </c>
    </row>
    <row r="32" spans="2:11" ht="17.25" customHeight="1" x14ac:dyDescent="0.3">
      <c r="B32" s="12" t="s">
        <v>30</v>
      </c>
      <c r="C32" s="109">
        <v>18</v>
      </c>
      <c r="D32" s="109">
        <v>7</v>
      </c>
      <c r="E32" s="109">
        <v>85</v>
      </c>
      <c r="F32" s="110">
        <v>1.96</v>
      </c>
      <c r="G32" s="109">
        <v>1.5</v>
      </c>
      <c r="H32" s="111">
        <v>-5</v>
      </c>
      <c r="I32" s="111">
        <v>1</v>
      </c>
      <c r="J32" s="111">
        <v>1</v>
      </c>
      <c r="K32" s="17" t="s">
        <v>87</v>
      </c>
    </row>
    <row r="33" spans="2:11" ht="17.25" customHeight="1" x14ac:dyDescent="0.3">
      <c r="B33" s="12" t="s">
        <v>50</v>
      </c>
      <c r="C33" s="109">
        <v>13</v>
      </c>
      <c r="D33" s="109">
        <v>5.2</v>
      </c>
      <c r="E33" s="109">
        <v>85</v>
      </c>
      <c r="F33" s="110">
        <v>6.97</v>
      </c>
      <c r="G33" s="109">
        <v>1.5</v>
      </c>
      <c r="H33" s="111">
        <v>-15</v>
      </c>
      <c r="I33" s="111">
        <v>3</v>
      </c>
      <c r="J33" s="111">
        <v>1</v>
      </c>
      <c r="K33" s="17" t="s">
        <v>86</v>
      </c>
    </row>
    <row r="34" spans="2:11" ht="17.25" customHeight="1" x14ac:dyDescent="0.3">
      <c r="B34" s="12" t="s">
        <v>35</v>
      </c>
      <c r="C34" s="109">
        <v>4</v>
      </c>
      <c r="D34" s="109">
        <v>3</v>
      </c>
      <c r="E34" s="109">
        <v>75</v>
      </c>
      <c r="F34" s="110">
        <v>20.5</v>
      </c>
      <c r="G34" s="109">
        <v>1.5</v>
      </c>
      <c r="H34" s="111">
        <v>-10</v>
      </c>
      <c r="I34" s="111">
        <v>2</v>
      </c>
      <c r="J34" s="111">
        <v>3</v>
      </c>
      <c r="K34" s="17" t="s">
        <v>85</v>
      </c>
    </row>
    <row r="35" spans="2:11" ht="17.25" customHeight="1" x14ac:dyDescent="0.3">
      <c r="B35" s="12" t="s">
        <v>36</v>
      </c>
      <c r="C35" s="109">
        <v>1</v>
      </c>
      <c r="D35" s="109">
        <v>1.5</v>
      </c>
      <c r="E35" s="109">
        <v>80</v>
      </c>
      <c r="F35" s="110">
        <v>13.94</v>
      </c>
      <c r="G35" s="109">
        <v>1.5</v>
      </c>
      <c r="H35" s="111">
        <v>-5</v>
      </c>
      <c r="I35" s="111">
        <v>2</v>
      </c>
      <c r="J35" s="111">
        <v>2</v>
      </c>
      <c r="K35" s="17" t="s">
        <v>84</v>
      </c>
    </row>
    <row r="36" spans="2:11" ht="17.25" customHeight="1" x14ac:dyDescent="0.3">
      <c r="B36" s="12" t="s">
        <v>38</v>
      </c>
      <c r="C36" s="109">
        <v>13</v>
      </c>
      <c r="D36" s="109">
        <v>3.8</v>
      </c>
      <c r="E36" s="109">
        <v>85</v>
      </c>
      <c r="F36" s="110">
        <v>3.56</v>
      </c>
      <c r="G36" s="109">
        <v>1.5</v>
      </c>
      <c r="H36" s="111">
        <v>-15</v>
      </c>
      <c r="I36" s="111">
        <v>3</v>
      </c>
      <c r="J36" s="111">
        <v>1</v>
      </c>
      <c r="K36" s="17" t="s">
        <v>83</v>
      </c>
    </row>
    <row r="37" spans="2:11" ht="17.25" customHeight="1" x14ac:dyDescent="0.3">
      <c r="B37" s="12" t="s">
        <v>1</v>
      </c>
      <c r="C37" s="109">
        <v>8</v>
      </c>
      <c r="D37" s="109">
        <v>19</v>
      </c>
      <c r="E37" s="109">
        <v>85</v>
      </c>
      <c r="F37" s="110">
        <v>4.17</v>
      </c>
      <c r="G37" s="109">
        <v>1</v>
      </c>
      <c r="H37" s="111">
        <v>-8</v>
      </c>
      <c r="I37" s="111">
        <v>1</v>
      </c>
      <c r="J37" s="111">
        <v>1</v>
      </c>
      <c r="K37" s="17" t="s">
        <v>82</v>
      </c>
    </row>
    <row r="38" spans="2:11" ht="17.25" customHeight="1" x14ac:dyDescent="0.3">
      <c r="B38" s="12" t="s">
        <v>18</v>
      </c>
      <c r="C38" s="109">
        <v>22</v>
      </c>
      <c r="D38" s="109">
        <v>13</v>
      </c>
      <c r="E38" s="109">
        <v>80</v>
      </c>
      <c r="F38" s="110">
        <v>2.9</v>
      </c>
      <c r="G38" s="109">
        <v>1</v>
      </c>
      <c r="H38" s="111">
        <v>-10</v>
      </c>
      <c r="I38" s="111">
        <v>2</v>
      </c>
      <c r="J38" s="111">
        <v>1</v>
      </c>
      <c r="K38" s="17" t="s">
        <v>81</v>
      </c>
    </row>
    <row r="39" spans="2:11" ht="17.25" customHeight="1" x14ac:dyDescent="0.3">
      <c r="B39" s="12" t="s">
        <v>25</v>
      </c>
      <c r="C39" s="109">
        <v>8</v>
      </c>
      <c r="D39" s="109">
        <v>1.2</v>
      </c>
      <c r="E39" s="109">
        <v>80</v>
      </c>
      <c r="F39" s="110">
        <v>3.65</v>
      </c>
      <c r="G39" s="109">
        <v>1</v>
      </c>
      <c r="H39" s="111">
        <v>-8</v>
      </c>
      <c r="I39" s="111">
        <v>1</v>
      </c>
      <c r="J39" s="111">
        <v>1</v>
      </c>
      <c r="K39" s="17" t="s">
        <v>80</v>
      </c>
    </row>
    <row r="40" spans="2:11" ht="17.25" customHeight="1" x14ac:dyDescent="0.3">
      <c r="B40" s="19" t="s">
        <v>112</v>
      </c>
      <c r="C40" s="113">
        <v>14</v>
      </c>
      <c r="D40" s="113">
        <v>2.8</v>
      </c>
      <c r="E40" s="113">
        <v>85</v>
      </c>
      <c r="F40" s="114">
        <v>3.43</v>
      </c>
      <c r="G40" s="113">
        <v>1</v>
      </c>
      <c r="H40" s="118" t="s">
        <v>65</v>
      </c>
      <c r="I40" s="118">
        <v>1</v>
      </c>
      <c r="J40" s="118">
        <v>1</v>
      </c>
      <c r="K40" s="18" t="s">
        <v>79</v>
      </c>
    </row>
    <row r="41" spans="2:11" ht="17.25" customHeight="1" x14ac:dyDescent="0.3">
      <c r="B41" s="25" t="s">
        <v>49</v>
      </c>
      <c r="C41" s="27"/>
      <c r="D41" s="27"/>
      <c r="E41" s="27"/>
      <c r="F41" s="28"/>
      <c r="G41" s="27"/>
      <c r="H41" s="26"/>
      <c r="I41" s="26"/>
      <c r="J41" s="26"/>
      <c r="K41" s="25"/>
    </row>
    <row r="42" spans="2:11" ht="17.25" customHeight="1" x14ac:dyDescent="0.3">
      <c r="B42" s="11" t="s">
        <v>19</v>
      </c>
      <c r="C42" s="105">
        <v>57</v>
      </c>
      <c r="D42" s="105">
        <v>23</v>
      </c>
      <c r="E42" s="105">
        <v>85</v>
      </c>
      <c r="F42" s="106">
        <v>2.35</v>
      </c>
      <c r="G42" s="105">
        <v>2</v>
      </c>
      <c r="H42" s="117">
        <v>-1</v>
      </c>
      <c r="I42" s="117">
        <v>1</v>
      </c>
      <c r="J42" s="117">
        <v>1</v>
      </c>
      <c r="K42" s="16" t="s">
        <v>78</v>
      </c>
    </row>
    <row r="43" spans="2:11" ht="17.25" customHeight="1" x14ac:dyDescent="0.3">
      <c r="B43" s="12" t="s">
        <v>3</v>
      </c>
      <c r="C43" s="109">
        <v>5</v>
      </c>
      <c r="D43" s="109">
        <v>1.3</v>
      </c>
      <c r="E43" s="109">
        <v>75</v>
      </c>
      <c r="F43" s="110">
        <v>7.2</v>
      </c>
      <c r="G43" s="109">
        <v>1</v>
      </c>
      <c r="H43" s="111">
        <v>-1</v>
      </c>
      <c r="I43" s="111">
        <v>1</v>
      </c>
      <c r="J43" s="111">
        <v>2</v>
      </c>
      <c r="K43" s="17" t="s">
        <v>77</v>
      </c>
    </row>
    <row r="44" spans="2:11" ht="17.25" customHeight="1" x14ac:dyDescent="0.3">
      <c r="B44" s="12" t="s">
        <v>22</v>
      </c>
      <c r="C44" s="109">
        <v>15</v>
      </c>
      <c r="D44" s="109">
        <v>40</v>
      </c>
      <c r="E44" s="109">
        <v>75</v>
      </c>
      <c r="F44" s="110">
        <v>4.58</v>
      </c>
      <c r="G44" s="109">
        <v>2</v>
      </c>
      <c r="H44" s="111">
        <v>-3</v>
      </c>
      <c r="I44" s="111">
        <v>1</v>
      </c>
      <c r="J44" s="111">
        <v>1</v>
      </c>
      <c r="K44" s="17" t="s">
        <v>76</v>
      </c>
    </row>
    <row r="45" spans="2:11" ht="17.25" customHeight="1" x14ac:dyDescent="0.3">
      <c r="B45" s="23" t="s">
        <v>44</v>
      </c>
      <c r="C45" s="109">
        <v>12</v>
      </c>
      <c r="D45" s="109">
        <v>7</v>
      </c>
      <c r="E45" s="109">
        <v>75</v>
      </c>
      <c r="F45" s="110">
        <v>9.31</v>
      </c>
      <c r="G45" s="109">
        <v>1.5</v>
      </c>
      <c r="H45" s="119" t="s">
        <v>65</v>
      </c>
      <c r="I45" s="119">
        <v>3</v>
      </c>
      <c r="J45" s="119">
        <v>2</v>
      </c>
      <c r="K45" s="20" t="s">
        <v>75</v>
      </c>
    </row>
    <row r="46" spans="2:11" ht="17.25" customHeight="1" x14ac:dyDescent="0.3">
      <c r="B46" s="12" t="s">
        <v>42</v>
      </c>
      <c r="C46" s="109">
        <v>30</v>
      </c>
      <c r="D46" s="109">
        <v>7</v>
      </c>
      <c r="E46" s="109">
        <v>85</v>
      </c>
      <c r="F46" s="110">
        <v>2.1800000000000002</v>
      </c>
      <c r="G46" s="109">
        <v>1</v>
      </c>
      <c r="H46" s="111">
        <v>-4</v>
      </c>
      <c r="I46" s="111">
        <v>2</v>
      </c>
      <c r="J46" s="111">
        <v>3</v>
      </c>
      <c r="K46" s="17" t="s">
        <v>74</v>
      </c>
    </row>
    <row r="47" spans="2:11" ht="17.25" customHeight="1" x14ac:dyDescent="0.3">
      <c r="B47" s="12" t="s">
        <v>37</v>
      </c>
      <c r="C47" s="109">
        <v>10</v>
      </c>
      <c r="D47" s="109">
        <v>2</v>
      </c>
      <c r="E47" s="109">
        <v>80</v>
      </c>
      <c r="F47" s="110">
        <v>7.35</v>
      </c>
      <c r="G47" s="109">
        <v>1</v>
      </c>
      <c r="H47" s="111">
        <v>-6</v>
      </c>
      <c r="I47" s="111">
        <v>1</v>
      </c>
      <c r="J47" s="111">
        <v>1</v>
      </c>
      <c r="K47" s="17" t="s">
        <v>73</v>
      </c>
    </row>
    <row r="48" spans="2:11" ht="17.25" customHeight="1" x14ac:dyDescent="0.3">
      <c r="B48" s="12" t="s">
        <v>4</v>
      </c>
      <c r="C48" s="109">
        <v>9</v>
      </c>
      <c r="D48" s="109">
        <v>2.8</v>
      </c>
      <c r="E48" s="109">
        <v>75</v>
      </c>
      <c r="F48" s="110">
        <v>3.99</v>
      </c>
      <c r="G48" s="109">
        <v>1.5</v>
      </c>
      <c r="H48" s="111">
        <v>-1</v>
      </c>
      <c r="I48" s="111">
        <v>1</v>
      </c>
      <c r="J48" s="111">
        <v>1</v>
      </c>
      <c r="K48" s="17" t="s">
        <v>72</v>
      </c>
    </row>
    <row r="49" spans="2:11" ht="17.25" customHeight="1" x14ac:dyDescent="0.3">
      <c r="B49" s="13" t="s">
        <v>2</v>
      </c>
      <c r="C49" s="113">
        <v>26</v>
      </c>
      <c r="D49" s="113">
        <v>58</v>
      </c>
      <c r="E49" s="113">
        <v>85</v>
      </c>
      <c r="F49" s="114">
        <v>3.45</v>
      </c>
      <c r="G49" s="113">
        <v>3</v>
      </c>
      <c r="H49" s="115">
        <v>-2</v>
      </c>
      <c r="I49" s="115">
        <v>1</v>
      </c>
      <c r="J49" s="115">
        <v>1</v>
      </c>
      <c r="K49" s="21" t="s">
        <v>71</v>
      </c>
    </row>
    <row r="50" spans="2:11" ht="17.25" customHeight="1" x14ac:dyDescent="0.3">
      <c r="B50" s="120" t="s">
        <v>60</v>
      </c>
      <c r="C50" s="121"/>
      <c r="D50" s="121"/>
      <c r="E50" s="121"/>
      <c r="F50" s="122"/>
      <c r="G50" s="121"/>
      <c r="H50" s="123"/>
      <c r="I50" s="123"/>
      <c r="J50" s="123"/>
      <c r="K50" s="124"/>
    </row>
    <row r="51" spans="2:11" ht="17.25" customHeight="1" x14ac:dyDescent="0.3">
      <c r="B51" s="125" t="s">
        <v>61</v>
      </c>
      <c r="C51" s="126"/>
      <c r="D51" s="126"/>
      <c r="E51" s="126"/>
      <c r="F51" s="127"/>
      <c r="G51" s="126"/>
      <c r="H51" s="128"/>
      <c r="I51" s="128"/>
      <c r="J51" s="128"/>
      <c r="K51" s="129"/>
    </row>
    <row r="52" spans="2:11" ht="17.25" customHeight="1" x14ac:dyDescent="0.3">
      <c r="B52" s="125" t="s">
        <v>62</v>
      </c>
      <c r="C52" s="126"/>
      <c r="D52" s="126"/>
      <c r="E52" s="126"/>
      <c r="F52" s="127"/>
      <c r="G52" s="126"/>
      <c r="H52" s="128"/>
      <c r="I52" s="128"/>
      <c r="J52" s="128"/>
      <c r="K52" s="129"/>
    </row>
    <row r="53" spans="2:11" ht="17.25" customHeight="1" x14ac:dyDescent="0.3">
      <c r="B53" s="125" t="s">
        <v>63</v>
      </c>
      <c r="C53" s="126"/>
      <c r="D53" s="126"/>
      <c r="E53" s="126"/>
      <c r="F53" s="127"/>
      <c r="G53" s="126"/>
      <c r="H53" s="128"/>
      <c r="I53" s="128"/>
      <c r="J53" s="128"/>
      <c r="K53" s="129"/>
    </row>
    <row r="54" spans="2:11" ht="17.25" customHeight="1" x14ac:dyDescent="0.3">
      <c r="B54" s="130" t="s">
        <v>64</v>
      </c>
      <c r="C54" s="131"/>
      <c r="D54" s="131"/>
      <c r="E54" s="131"/>
      <c r="F54" s="132"/>
      <c r="G54" s="131"/>
      <c r="H54" s="133"/>
      <c r="I54" s="133"/>
      <c r="J54" s="133"/>
      <c r="K54" s="134"/>
    </row>
    <row r="55" spans="2:11" ht="17.25" customHeight="1" x14ac:dyDescent="0.3">
      <c r="C55" s="2"/>
      <c r="D55" s="2"/>
      <c r="E55" s="2"/>
      <c r="F55" s="2"/>
      <c r="G55" s="1"/>
    </row>
    <row r="56" spans="2:11" ht="17.25" customHeight="1" x14ac:dyDescent="0.3">
      <c r="B56" s="1"/>
      <c r="C56" s="1"/>
      <c r="D56" s="1"/>
      <c r="E56" s="1"/>
      <c r="F56" s="1"/>
      <c r="G56" s="1"/>
      <c r="K56" s="1"/>
    </row>
    <row r="57" spans="2:11" ht="17.25" customHeight="1" x14ac:dyDescent="0.3">
      <c r="B57" s="1"/>
      <c r="K57" s="1"/>
    </row>
  </sheetData>
  <mergeCells count="2">
    <mergeCell ref="B2:B3"/>
    <mergeCell ref="K2:K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6" id="{30423B71-B85E-41EF-BFE0-7A72488E92D4}">
            <xm:f>'2) Zwischenfruchtrechner'!$C$23&gt;0</xm:f>
            <x14:dxf>
              <fill>
                <patternFill patternType="solid">
                  <bgColor rgb="FFCEF1FE"/>
                </patternFill>
              </fill>
            </x14:dxf>
          </x14:cfRule>
          <xm:sqref>B5:K5</xm:sqref>
        </x14:conditionalFormatting>
        <x14:conditionalFormatting xmlns:xm="http://schemas.microsoft.com/office/excel/2006/main">
          <x14:cfRule type="expression" priority="45" id="{B7203A11-A862-4B14-8232-EF5476282DE3}">
            <xm:f>'2) Zwischenfruchtrechner'!$C$24&gt;0</xm:f>
            <x14:dxf>
              <fill>
                <patternFill>
                  <bgColor rgb="FFCEF1FE"/>
                </patternFill>
              </fill>
            </x14:dxf>
          </x14:cfRule>
          <xm:sqref>B6:K6</xm:sqref>
        </x14:conditionalFormatting>
        <x14:conditionalFormatting xmlns:xm="http://schemas.microsoft.com/office/excel/2006/main">
          <x14:cfRule type="expression" priority="44" id="{4B7928A2-6B2D-4C34-A9CA-F2632EF12E5F}">
            <xm:f>'2) Zwischenfruchtrechner'!$C$25&gt;0</xm:f>
            <x14:dxf>
              <fill>
                <patternFill>
                  <bgColor rgb="FFCEF1FE"/>
                </patternFill>
              </fill>
            </x14:dxf>
          </x14:cfRule>
          <xm:sqref>B7:K7</xm:sqref>
        </x14:conditionalFormatting>
        <x14:conditionalFormatting xmlns:xm="http://schemas.microsoft.com/office/excel/2006/main">
          <x14:cfRule type="expression" priority="43" id="{EBA2EE0E-18D2-46D2-A2D9-24D87A27F513}">
            <xm:f>'2) Zwischenfruchtrechner'!$C$26&gt;0</xm:f>
            <x14:dxf>
              <fill>
                <patternFill>
                  <bgColor rgb="FFCEF1FE"/>
                </patternFill>
              </fill>
            </x14:dxf>
          </x14:cfRule>
          <xm:sqref>B8:K8</xm:sqref>
        </x14:conditionalFormatting>
        <x14:conditionalFormatting xmlns:xm="http://schemas.microsoft.com/office/excel/2006/main">
          <x14:cfRule type="expression" priority="42" id="{1F731BC0-787E-493B-AAE5-3EAFC7E81912}">
            <xm:f>'2) Zwischenfruchtrechner'!$C$27&gt;0</xm:f>
            <x14:dxf>
              <fill>
                <patternFill>
                  <bgColor rgb="FFCEF1FE"/>
                </patternFill>
              </fill>
            </x14:dxf>
          </x14:cfRule>
          <xm:sqref>B9:K9</xm:sqref>
        </x14:conditionalFormatting>
        <x14:conditionalFormatting xmlns:xm="http://schemas.microsoft.com/office/excel/2006/main">
          <x14:cfRule type="expression" priority="41" id="{095CEFCD-546B-4F28-AB31-27FAC5881D88}">
            <xm:f>'2) Zwischenfruchtrechner'!$C$29&gt;0</xm:f>
            <x14:dxf>
              <fill>
                <patternFill>
                  <bgColor rgb="FFCEF1FE"/>
                </patternFill>
              </fill>
            </x14:dxf>
          </x14:cfRule>
          <xm:sqref>B11:K11</xm:sqref>
        </x14:conditionalFormatting>
        <x14:conditionalFormatting xmlns:xm="http://schemas.microsoft.com/office/excel/2006/main">
          <x14:cfRule type="expression" priority="40" id="{1402C5EB-A4DE-4CDB-A370-BDC785C344BD}">
            <xm:f>'2) Zwischenfruchtrechner'!$C$30&gt;0</xm:f>
            <x14:dxf>
              <fill>
                <patternFill>
                  <bgColor rgb="FFCEF1FE"/>
                </patternFill>
              </fill>
            </x14:dxf>
          </x14:cfRule>
          <xm:sqref>B12:K12</xm:sqref>
        </x14:conditionalFormatting>
        <x14:conditionalFormatting xmlns:xm="http://schemas.microsoft.com/office/excel/2006/main">
          <x14:cfRule type="expression" priority="39" id="{B5899FE7-AF18-4664-949B-158028418E27}">
            <xm:f>'2) Zwischenfruchtrechner'!$C$31&gt;0</xm:f>
            <x14:dxf>
              <fill>
                <patternFill>
                  <bgColor rgb="FFCEF1FE"/>
                </patternFill>
              </fill>
            </x14:dxf>
          </x14:cfRule>
          <xm:sqref>B13:K13</xm:sqref>
        </x14:conditionalFormatting>
        <x14:conditionalFormatting xmlns:xm="http://schemas.microsoft.com/office/excel/2006/main">
          <x14:cfRule type="expression" priority="38" id="{9B62566C-F556-455A-9B7B-43BC80F59C60}">
            <xm:f>'2) Zwischenfruchtrechner'!$C$32&gt;0</xm:f>
            <x14:dxf>
              <fill>
                <patternFill>
                  <bgColor rgb="FFCEF1FE"/>
                </patternFill>
              </fill>
            </x14:dxf>
          </x14:cfRule>
          <xm:sqref>B14:K14</xm:sqref>
        </x14:conditionalFormatting>
        <x14:conditionalFormatting xmlns:xm="http://schemas.microsoft.com/office/excel/2006/main">
          <x14:cfRule type="expression" priority="37" id="{452662B0-E7F8-4EC6-8B16-C1BE8E4E9BE9}">
            <xm:f>'2) Zwischenfruchtrechner'!$C$33&gt;0</xm:f>
            <x14:dxf>
              <fill>
                <patternFill>
                  <bgColor rgb="FFCEF1FE"/>
                </patternFill>
              </fill>
            </x14:dxf>
          </x14:cfRule>
          <xm:sqref>B15:K15</xm:sqref>
        </x14:conditionalFormatting>
        <x14:conditionalFormatting xmlns:xm="http://schemas.microsoft.com/office/excel/2006/main">
          <x14:cfRule type="expression" priority="36" id="{376A37DE-CB4B-4BF5-BB48-CE43B08146D6}">
            <xm:f>'2) Zwischenfruchtrechner'!$C$34&gt;0</xm:f>
            <x14:dxf>
              <fill>
                <patternFill>
                  <bgColor rgb="FFCEF1FE"/>
                </patternFill>
              </fill>
            </x14:dxf>
          </x14:cfRule>
          <xm:sqref>B16:K16</xm:sqref>
        </x14:conditionalFormatting>
        <x14:conditionalFormatting xmlns:xm="http://schemas.microsoft.com/office/excel/2006/main">
          <x14:cfRule type="expression" priority="35" id="{9E71DBE2-3D6B-4F58-9EBB-AB365DE55089}">
            <xm:f>'2) Zwischenfruchtrechner'!$C$35&gt;0</xm:f>
            <x14:dxf>
              <fill>
                <patternFill>
                  <bgColor rgb="FFCEF1FE"/>
                </patternFill>
              </fill>
            </x14:dxf>
          </x14:cfRule>
          <xm:sqref>B17:K17</xm:sqref>
        </x14:conditionalFormatting>
        <x14:conditionalFormatting xmlns:xm="http://schemas.microsoft.com/office/excel/2006/main">
          <x14:cfRule type="expression" priority="34" id="{60CD7CA8-22C8-4A1E-BA7F-9A2004B44B32}">
            <xm:f>'2) Zwischenfruchtrechner'!$C$36&gt;0</xm:f>
            <x14:dxf>
              <fill>
                <patternFill>
                  <bgColor rgb="FFCEF1FE"/>
                </patternFill>
              </fill>
            </x14:dxf>
          </x14:cfRule>
          <xm:sqref>B18:K18</xm:sqref>
        </x14:conditionalFormatting>
        <x14:conditionalFormatting xmlns:xm="http://schemas.microsoft.com/office/excel/2006/main">
          <x14:cfRule type="expression" priority="33" id="{CE4EA5DE-8E96-401F-AE93-DD62B968A2E4}">
            <xm:f>'2) Zwischenfruchtrechner'!$C$37&gt;0</xm:f>
            <x14:dxf>
              <fill>
                <patternFill>
                  <bgColor rgb="FFCEF1FE"/>
                </patternFill>
              </fill>
            </x14:dxf>
          </x14:cfRule>
          <xm:sqref>B19:K19</xm:sqref>
        </x14:conditionalFormatting>
        <x14:conditionalFormatting xmlns:xm="http://schemas.microsoft.com/office/excel/2006/main">
          <x14:cfRule type="expression" priority="32" id="{E2EB77CF-5D63-4CB5-A2A9-E52DBE88231E}">
            <xm:f>'2) Zwischenfruchtrechner'!$C$38&gt;0</xm:f>
            <x14:dxf>
              <fill>
                <patternFill>
                  <bgColor rgb="FFCEF1FE"/>
                </patternFill>
              </fill>
            </x14:dxf>
          </x14:cfRule>
          <xm:sqref>B20:K20</xm:sqref>
        </x14:conditionalFormatting>
        <x14:conditionalFormatting xmlns:xm="http://schemas.microsoft.com/office/excel/2006/main">
          <x14:cfRule type="expression" priority="31" id="{7EDC24CB-8600-4C19-84D6-97DA3D6721D8}">
            <xm:f>'2) Zwischenfruchtrechner'!$C$39&gt;0</xm:f>
            <x14:dxf>
              <fill>
                <patternFill>
                  <bgColor rgb="FFCEF1FE"/>
                </patternFill>
              </fill>
            </x14:dxf>
          </x14:cfRule>
          <xm:sqref>B21:K21</xm:sqref>
        </x14:conditionalFormatting>
        <x14:conditionalFormatting xmlns:xm="http://schemas.microsoft.com/office/excel/2006/main">
          <x14:cfRule type="expression" priority="30" id="{13CA57D0-5A60-4C88-8B1D-544FF1FD354C}">
            <xm:f>'2) Zwischenfruchtrechner'!$C$40&gt;0</xm:f>
            <x14:dxf>
              <fill>
                <patternFill>
                  <bgColor rgb="FFCEF1FE"/>
                </patternFill>
              </fill>
            </x14:dxf>
          </x14:cfRule>
          <xm:sqref>B22:K22</xm:sqref>
        </x14:conditionalFormatting>
        <x14:conditionalFormatting xmlns:xm="http://schemas.microsoft.com/office/excel/2006/main">
          <x14:cfRule type="expression" priority="29" id="{ABF9EDC5-E42E-4C6E-A384-3E777C7B26D5}">
            <xm:f>'2) Zwischenfruchtrechner'!$C$41&gt;0</xm:f>
            <x14:dxf>
              <fill>
                <patternFill>
                  <bgColor rgb="FFCEF1FE"/>
                </patternFill>
              </fill>
            </x14:dxf>
          </x14:cfRule>
          <xm:sqref>B23:K23</xm:sqref>
        </x14:conditionalFormatting>
        <x14:conditionalFormatting xmlns:xm="http://schemas.microsoft.com/office/excel/2006/main">
          <x14:cfRule type="expression" priority="28" id="{B670C1E8-1105-4B0C-9B91-23227D301FCE}">
            <xm:f>'2) Zwischenfruchtrechner'!$C$42&gt;0</xm:f>
            <x14:dxf>
              <fill>
                <patternFill>
                  <bgColor rgb="FFCEF1FE"/>
                </patternFill>
              </fill>
            </x14:dxf>
          </x14:cfRule>
          <xm:sqref>B24:K24</xm:sqref>
        </x14:conditionalFormatting>
        <x14:conditionalFormatting xmlns:xm="http://schemas.microsoft.com/office/excel/2006/main">
          <x14:cfRule type="expression" priority="27" id="{B84DE48E-68D8-4BAF-BC57-82D5B9BA2D1D}">
            <xm:f>'2) Zwischenfruchtrechner'!$C$43&gt;0</xm:f>
            <x14:dxf>
              <fill>
                <patternFill>
                  <bgColor rgb="FFCEF1FE"/>
                </patternFill>
              </fill>
            </x14:dxf>
          </x14:cfRule>
          <xm:sqref>B25:K25</xm:sqref>
        </x14:conditionalFormatting>
        <x14:conditionalFormatting xmlns:xm="http://schemas.microsoft.com/office/excel/2006/main">
          <x14:cfRule type="expression" priority="26" id="{773F2449-A1E6-42EF-8BD5-67E66ED9A9F2}">
            <xm:f>'2) Zwischenfruchtrechner'!$C$45&gt;0</xm:f>
            <x14:dxf>
              <fill>
                <patternFill>
                  <bgColor rgb="FFCEF1FE"/>
                </patternFill>
              </fill>
            </x14:dxf>
          </x14:cfRule>
          <xm:sqref>B27:K27</xm:sqref>
        </x14:conditionalFormatting>
        <x14:conditionalFormatting xmlns:xm="http://schemas.microsoft.com/office/excel/2006/main">
          <x14:cfRule type="expression" priority="25" id="{BA71C453-2870-4340-9E00-3FF82B458E45}">
            <xm:f>'2) Zwischenfruchtrechner'!$C$46&gt;0</xm:f>
            <x14:dxf>
              <fill>
                <patternFill>
                  <bgColor rgb="FFCEF1FE"/>
                </patternFill>
              </fill>
            </x14:dxf>
          </x14:cfRule>
          <xm:sqref>B28:K28</xm:sqref>
        </x14:conditionalFormatting>
        <x14:conditionalFormatting xmlns:xm="http://schemas.microsoft.com/office/excel/2006/main">
          <x14:cfRule type="expression" priority="24" id="{526AF81F-E2D2-47E6-A3A3-7E086D907E50}">
            <xm:f>'2) Zwischenfruchtrechner'!$C$48&gt;0</xm:f>
            <x14:dxf>
              <fill>
                <patternFill>
                  <bgColor rgb="FFCEF1FE"/>
                </patternFill>
              </fill>
            </x14:dxf>
          </x14:cfRule>
          <xm:sqref>B30:K30</xm:sqref>
        </x14:conditionalFormatting>
        <x14:conditionalFormatting xmlns:xm="http://schemas.microsoft.com/office/excel/2006/main">
          <x14:cfRule type="expression" priority="23" id="{DA2879E6-30EF-4EA7-B1ED-4F83333CA2E0}">
            <xm:f>'2) Zwischenfruchtrechner'!$C$49&gt;0</xm:f>
            <x14:dxf>
              <fill>
                <patternFill>
                  <bgColor rgb="FFCEF1FE"/>
                </patternFill>
              </fill>
            </x14:dxf>
          </x14:cfRule>
          <xm:sqref>B31:K31</xm:sqref>
        </x14:conditionalFormatting>
        <x14:conditionalFormatting xmlns:xm="http://schemas.microsoft.com/office/excel/2006/main">
          <x14:cfRule type="expression" priority="22" id="{5D76D560-EEEB-483B-B635-97C26F57948E}">
            <xm:f>'2) Zwischenfruchtrechner'!$C$50&gt;0</xm:f>
            <x14:dxf>
              <fill>
                <patternFill>
                  <bgColor rgb="FFCEF1FE"/>
                </patternFill>
              </fill>
            </x14:dxf>
          </x14:cfRule>
          <xm:sqref>B32:K32</xm:sqref>
        </x14:conditionalFormatting>
        <x14:conditionalFormatting xmlns:xm="http://schemas.microsoft.com/office/excel/2006/main">
          <x14:cfRule type="expression" priority="21" id="{DAF1BDDC-4F70-4717-8C89-60FAB2414AD5}">
            <xm:f>'2) Zwischenfruchtrechner'!$C$51&gt;0</xm:f>
            <x14:dxf>
              <fill>
                <patternFill>
                  <bgColor rgb="FFCEF1FE"/>
                </patternFill>
              </fill>
            </x14:dxf>
          </x14:cfRule>
          <xm:sqref>B33:K33</xm:sqref>
        </x14:conditionalFormatting>
        <x14:conditionalFormatting xmlns:xm="http://schemas.microsoft.com/office/excel/2006/main">
          <x14:cfRule type="expression" priority="20" id="{94B8633E-36CB-4A1E-BC2D-9ACDB743AB90}">
            <xm:f>'2) Zwischenfruchtrechner'!$C$52&gt;0</xm:f>
            <x14:dxf>
              <fill>
                <patternFill>
                  <bgColor rgb="FFCEF1FE"/>
                </patternFill>
              </fill>
            </x14:dxf>
          </x14:cfRule>
          <xm:sqref>B34:K34</xm:sqref>
        </x14:conditionalFormatting>
        <x14:conditionalFormatting xmlns:xm="http://schemas.microsoft.com/office/excel/2006/main">
          <x14:cfRule type="expression" priority="19" id="{7C641756-1BFE-4FA6-9380-29E0B9F96FFC}">
            <xm:f>'2) Zwischenfruchtrechner'!$C$53&gt;0</xm:f>
            <x14:dxf>
              <fill>
                <patternFill>
                  <bgColor rgb="FFCEF1FE"/>
                </patternFill>
              </fill>
            </x14:dxf>
          </x14:cfRule>
          <xm:sqref>B35:K35</xm:sqref>
        </x14:conditionalFormatting>
        <x14:conditionalFormatting xmlns:xm="http://schemas.microsoft.com/office/excel/2006/main">
          <x14:cfRule type="expression" priority="18" id="{022EF23D-C9E4-465D-A3C8-BFDCDF3A0F24}">
            <xm:f>'2) Zwischenfruchtrechner'!$C$54&gt;0</xm:f>
            <x14:dxf>
              <fill>
                <patternFill>
                  <bgColor rgb="FFCEF1FE"/>
                </patternFill>
              </fill>
            </x14:dxf>
          </x14:cfRule>
          <xm:sqref>B36:K36</xm:sqref>
        </x14:conditionalFormatting>
        <x14:conditionalFormatting xmlns:xm="http://schemas.microsoft.com/office/excel/2006/main">
          <x14:cfRule type="expression" priority="17" id="{5D95419A-88A8-4BC2-B705-1124E86403C6}">
            <xm:f>'2) Zwischenfruchtrechner'!$C$55&gt;0</xm:f>
            <x14:dxf>
              <fill>
                <patternFill>
                  <bgColor rgb="FFCEF1FE"/>
                </patternFill>
              </fill>
            </x14:dxf>
          </x14:cfRule>
          <xm:sqref>B37:K37</xm:sqref>
        </x14:conditionalFormatting>
        <x14:conditionalFormatting xmlns:xm="http://schemas.microsoft.com/office/excel/2006/main">
          <x14:cfRule type="expression" priority="16" id="{74960A4C-56E5-458E-8D7F-E038FBBD0478}">
            <xm:f>'2) Zwischenfruchtrechner'!$C$56&gt;0</xm:f>
            <x14:dxf>
              <fill>
                <patternFill>
                  <bgColor rgb="FFCEF1FE"/>
                </patternFill>
              </fill>
            </x14:dxf>
          </x14:cfRule>
          <xm:sqref>B38:K38</xm:sqref>
        </x14:conditionalFormatting>
        <x14:conditionalFormatting xmlns:xm="http://schemas.microsoft.com/office/excel/2006/main">
          <x14:cfRule type="expression" priority="15" id="{4FB18A4B-20CE-4338-ACE4-F1D6313E356E}">
            <xm:f>'2) Zwischenfruchtrechner'!$C$57&gt;0</xm:f>
            <x14:dxf>
              <fill>
                <patternFill>
                  <bgColor rgb="FFCEF1FE"/>
                </patternFill>
              </fill>
            </x14:dxf>
          </x14:cfRule>
          <xm:sqref>B39:K39</xm:sqref>
        </x14:conditionalFormatting>
        <x14:conditionalFormatting xmlns:xm="http://schemas.microsoft.com/office/excel/2006/main">
          <x14:cfRule type="expression" priority="14" id="{C5F32662-9E0C-4CCA-822D-4A267AB0D447}">
            <xm:f>'2) Zwischenfruchtrechner'!$C$58&gt;0</xm:f>
            <x14:dxf>
              <fill>
                <patternFill>
                  <bgColor rgb="FFCEF1FE"/>
                </patternFill>
              </fill>
            </x14:dxf>
          </x14:cfRule>
          <xm:sqref>B40:K40</xm:sqref>
        </x14:conditionalFormatting>
        <x14:conditionalFormatting xmlns:xm="http://schemas.microsoft.com/office/excel/2006/main">
          <x14:cfRule type="expression" priority="13" id="{F02519D1-AA34-437E-AC38-3B838D38590C}">
            <xm:f>'2) Zwischenfruchtrechner'!$C$60&gt;0</xm:f>
            <x14:dxf>
              <fill>
                <patternFill>
                  <bgColor rgb="FFCEF1FE"/>
                </patternFill>
              </fill>
            </x14:dxf>
          </x14:cfRule>
          <xm:sqref>B42:K42</xm:sqref>
        </x14:conditionalFormatting>
        <x14:conditionalFormatting xmlns:xm="http://schemas.microsoft.com/office/excel/2006/main">
          <x14:cfRule type="expression" priority="12" id="{AC7C35B6-28C3-45BD-A2D8-B61339FB447F}">
            <xm:f>'2) Zwischenfruchtrechner'!$C$61&gt;0</xm:f>
            <x14:dxf>
              <fill>
                <patternFill>
                  <bgColor rgb="FFCEF1FE"/>
                </patternFill>
              </fill>
            </x14:dxf>
          </x14:cfRule>
          <xm:sqref>B43:K43</xm:sqref>
        </x14:conditionalFormatting>
        <x14:conditionalFormatting xmlns:xm="http://schemas.microsoft.com/office/excel/2006/main">
          <x14:cfRule type="expression" priority="11" id="{5AFB9FA9-47FF-4C02-99F8-18DAB13657C3}">
            <xm:f>'2) Zwischenfruchtrechner'!$C$62&gt;0</xm:f>
            <x14:dxf>
              <fill>
                <patternFill>
                  <bgColor rgb="FFCEF1FE"/>
                </patternFill>
              </fill>
            </x14:dxf>
          </x14:cfRule>
          <xm:sqref>B44:K44</xm:sqref>
        </x14:conditionalFormatting>
        <x14:conditionalFormatting xmlns:xm="http://schemas.microsoft.com/office/excel/2006/main">
          <x14:cfRule type="expression" priority="10" id="{81225AC9-9E85-4E2F-BB90-FC74E26FDD2B}">
            <xm:f>'2) Zwischenfruchtrechner'!$C$63&gt;0</xm:f>
            <x14:dxf>
              <fill>
                <patternFill>
                  <bgColor rgb="FFCEF1FE"/>
                </patternFill>
              </fill>
            </x14:dxf>
          </x14:cfRule>
          <xm:sqref>B45:K45</xm:sqref>
        </x14:conditionalFormatting>
        <x14:conditionalFormatting xmlns:xm="http://schemas.microsoft.com/office/excel/2006/main">
          <x14:cfRule type="expression" priority="9" id="{A76098FC-9ABC-4D9E-A139-243ADB900DCB}">
            <xm:f>'2) Zwischenfruchtrechner'!$C$64&gt;0</xm:f>
            <x14:dxf>
              <fill>
                <patternFill>
                  <bgColor rgb="FFCEF1FE"/>
                </patternFill>
              </fill>
            </x14:dxf>
          </x14:cfRule>
          <xm:sqref>B46:K46</xm:sqref>
        </x14:conditionalFormatting>
        <x14:conditionalFormatting xmlns:xm="http://schemas.microsoft.com/office/excel/2006/main">
          <x14:cfRule type="expression" priority="8" id="{11D8BFFE-BEC6-44D5-8B9C-226443FD06FB}">
            <xm:f>'2) Zwischenfruchtrechner'!$C$65&gt;0</xm:f>
            <x14:dxf>
              <fill>
                <patternFill>
                  <bgColor rgb="FFCEF1FE"/>
                </patternFill>
              </fill>
            </x14:dxf>
          </x14:cfRule>
          <xm:sqref>B47:K47</xm:sqref>
        </x14:conditionalFormatting>
        <x14:conditionalFormatting xmlns:xm="http://schemas.microsoft.com/office/excel/2006/main">
          <x14:cfRule type="expression" priority="7" id="{64673FA8-170F-4E09-8A70-27BB578E2D28}">
            <xm:f>'2) Zwischenfruchtrechner'!$C$66&gt;0</xm:f>
            <x14:dxf>
              <fill>
                <patternFill>
                  <bgColor rgb="FFCEF1FE"/>
                </patternFill>
              </fill>
            </x14:dxf>
          </x14:cfRule>
          <xm:sqref>B48:K48</xm:sqref>
        </x14:conditionalFormatting>
        <x14:conditionalFormatting xmlns:xm="http://schemas.microsoft.com/office/excel/2006/main">
          <x14:cfRule type="expression" priority="6" id="{690B3E7A-87CC-4DEA-B4FC-8D538E418685}">
            <xm:f>'2) Zwischenfruchtrechner'!$C$67&gt;0</xm:f>
            <x14:dxf>
              <fill>
                <patternFill>
                  <bgColor rgb="FFCEF1FE"/>
                </patternFill>
              </fill>
            </x14:dxf>
          </x14:cfRule>
          <xm:sqref>B49:K49</xm:sqref>
        </x14:conditionalFormatting>
        <x14:conditionalFormatting xmlns:xm="http://schemas.microsoft.com/office/excel/2006/main">
          <x14:cfRule type="expression" priority="5" id="{8D3821D9-08F1-4CB8-9970-B00C667D0E47}">
            <xm:f>'2) Zwischenfruchtrechner'!$C$68&gt;0</xm:f>
            <x14:dxf>
              <fill>
                <patternFill>
                  <bgColor rgb="FFCEF1FE"/>
                </patternFill>
              </fill>
            </x14:dxf>
          </x14:cfRule>
          <xm:sqref>B50:K50</xm:sqref>
        </x14:conditionalFormatting>
        <x14:conditionalFormatting xmlns:xm="http://schemas.microsoft.com/office/excel/2006/main">
          <x14:cfRule type="expression" priority="4" id="{D907EF3A-ED22-47D4-832D-554D14E340E4}">
            <xm:f>'2) Zwischenfruchtrechner'!$C$69&gt;0</xm:f>
            <x14:dxf>
              <fill>
                <patternFill>
                  <bgColor rgb="FFCEF1FE"/>
                </patternFill>
              </fill>
            </x14:dxf>
          </x14:cfRule>
          <xm:sqref>B51:K51</xm:sqref>
        </x14:conditionalFormatting>
        <x14:conditionalFormatting xmlns:xm="http://schemas.microsoft.com/office/excel/2006/main">
          <x14:cfRule type="expression" priority="3" id="{148BD539-E614-4BFA-88A3-53A483A66965}">
            <xm:f>'2) Zwischenfruchtrechner'!$C$70&gt;0</xm:f>
            <x14:dxf>
              <fill>
                <patternFill>
                  <bgColor rgb="FFCEF1FE"/>
                </patternFill>
              </fill>
            </x14:dxf>
          </x14:cfRule>
          <xm:sqref>B52:K52</xm:sqref>
        </x14:conditionalFormatting>
        <x14:conditionalFormatting xmlns:xm="http://schemas.microsoft.com/office/excel/2006/main">
          <x14:cfRule type="expression" priority="2" id="{3B82E138-8728-451C-992E-BEBBC7184B8F}">
            <xm:f>'2) Zwischenfruchtrechner'!$C$71&gt;0</xm:f>
            <x14:dxf>
              <fill>
                <patternFill>
                  <bgColor rgb="FFCEF1FE"/>
                </patternFill>
              </fill>
            </x14:dxf>
          </x14:cfRule>
          <xm:sqref>B53:K53</xm:sqref>
        </x14:conditionalFormatting>
        <x14:conditionalFormatting xmlns:xm="http://schemas.microsoft.com/office/excel/2006/main">
          <x14:cfRule type="expression" priority="1" id="{848AB49C-03F1-4DEE-AE5F-80873EB4E811}">
            <xm:f>'2) Zwischenfruchtrechner'!$C$72&gt;0</xm:f>
            <x14:dxf>
              <fill>
                <patternFill>
                  <bgColor rgb="FFCEF1FE"/>
                </patternFill>
              </fill>
            </x14:dxf>
          </x14:cfRule>
          <xm:sqref>B54:K54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C5FB-82CF-412D-A437-17CFD84954ED}">
  <sheetPr codeName="Tabelle4"/>
  <dimension ref="B2:L71"/>
  <sheetViews>
    <sheetView workbookViewId="0">
      <selection activeCell="H5" sqref="H5"/>
    </sheetView>
  </sheetViews>
  <sheetFormatPr baseColWidth="10" defaultRowHeight="14.4" x14ac:dyDescent="0.3"/>
  <cols>
    <col min="1" max="1" width="2.6640625" customWidth="1"/>
    <col min="2" max="2" width="35" style="29" bestFit="1" customWidth="1"/>
    <col min="3" max="3" width="19" style="42" customWidth="1"/>
    <col min="4" max="4" width="19" style="70" customWidth="1"/>
    <col min="5" max="5" width="19" style="72" customWidth="1"/>
    <col min="6" max="9" width="19" style="29" customWidth="1"/>
    <col min="10" max="10" width="19" style="4" customWidth="1"/>
    <col min="11" max="11" width="19" style="29" customWidth="1"/>
    <col min="12" max="12" width="19" customWidth="1"/>
  </cols>
  <sheetData>
    <row r="2" spans="2:12" x14ac:dyDescent="0.3">
      <c r="B2" s="94" t="s">
        <v>134</v>
      </c>
      <c r="C2" s="75" t="s">
        <v>116</v>
      </c>
      <c r="D2" s="76" t="s">
        <v>117</v>
      </c>
      <c r="E2" s="77" t="s">
        <v>118</v>
      </c>
      <c r="F2" s="78" t="s">
        <v>131</v>
      </c>
      <c r="G2" s="79" t="s">
        <v>119</v>
      </c>
      <c r="H2" s="80" t="s">
        <v>120</v>
      </c>
      <c r="I2" s="79" t="s">
        <v>121</v>
      </c>
      <c r="J2" s="78" t="s">
        <v>126</v>
      </c>
      <c r="K2" s="78" t="s">
        <v>128</v>
      </c>
      <c r="L2" s="37" t="s">
        <v>129</v>
      </c>
    </row>
    <row r="3" spans="2:12" x14ac:dyDescent="0.3">
      <c r="B3" s="95" t="s">
        <v>135</v>
      </c>
      <c r="C3" s="71" t="s">
        <v>55</v>
      </c>
      <c r="D3" s="67" t="s">
        <v>115</v>
      </c>
      <c r="E3" s="81" t="s">
        <v>56</v>
      </c>
      <c r="F3" s="8" t="s">
        <v>130</v>
      </c>
      <c r="G3" s="8" t="s">
        <v>115</v>
      </c>
      <c r="H3" s="82" t="s">
        <v>137</v>
      </c>
      <c r="I3" s="8" t="s">
        <v>122</v>
      </c>
      <c r="J3" s="8" t="s">
        <v>115</v>
      </c>
      <c r="K3" s="8" t="s">
        <v>127</v>
      </c>
      <c r="L3" s="83" t="s">
        <v>127</v>
      </c>
    </row>
    <row r="4" spans="2:12" x14ac:dyDescent="0.3">
      <c r="B4" s="57" t="s">
        <v>136</v>
      </c>
      <c r="C4" s="69">
        <f>SUM(C5:C55)</f>
        <v>0</v>
      </c>
      <c r="D4" s="69">
        <v>100</v>
      </c>
      <c r="E4" s="84">
        <f>IF(AND(Nebenrechnungen!F51=0,Nebenrechnungen!F52=0,Nebenrechnungen!F53=0,Nebenrechnungen!F54=0,Nebenrechnungen!F55=0),SUM(E6:E55),"Parameter fehlen")</f>
        <v>0</v>
      </c>
      <c r="F4" s="73">
        <f>SUM(F6:F55)</f>
        <v>0</v>
      </c>
      <c r="G4" s="85">
        <v>100</v>
      </c>
      <c r="H4" s="85">
        <f>SUM(H6:H55)</f>
        <v>0</v>
      </c>
      <c r="I4" s="68" t="str">
        <f>IFERROR(IF(ISNUMBER('2) Zwischenfruchtrechner'!C11),'2) Zwischenfruchtrechner'!C11/Nebenrechnungen!E4,'2) Zwischenfruchtrechner'!C10/Nebenrechnungen!E4),"")</f>
        <v/>
      </c>
      <c r="J4" s="30">
        <f>SUM(J6:J55)</f>
        <v>0</v>
      </c>
      <c r="K4" s="8">
        <f>MAX(K6:K55)-MIN(K6:K55)</f>
        <v>0</v>
      </c>
      <c r="L4" s="86">
        <f>MAX(L6:L55)-MIN(L6:L55)</f>
        <v>0</v>
      </c>
    </row>
    <row r="5" spans="2:12" x14ac:dyDescent="0.3">
      <c r="B5" s="96" t="s">
        <v>27</v>
      </c>
      <c r="C5" s="97"/>
      <c r="D5" s="98"/>
      <c r="E5" s="99"/>
      <c r="F5" s="100"/>
      <c r="G5" s="101"/>
      <c r="H5" s="101"/>
      <c r="I5" s="102"/>
      <c r="J5" s="103"/>
      <c r="K5" s="102"/>
      <c r="L5" s="104"/>
    </row>
    <row r="6" spans="2:12" x14ac:dyDescent="0.3">
      <c r="B6" s="57" t="s">
        <v>6</v>
      </c>
      <c r="C6" s="69" t="str">
        <f>IF('2) Zwischenfruchtrechner'!C23&gt;0,IFERROR(1000*1000/(VLOOKUP('2) Zwischenfruchtrechner'!B23,'3) Artenliste'!$B$2:$K$60,3,FALSE))*(VLOOKUP('2) Zwischenfruchtrechner'!B23,'3) Artenliste'!$B$2:$K$60,4,FALSE)/100),""),"")</f>
        <v/>
      </c>
      <c r="D6" s="68" t="str">
        <f>IFERROR(C6*$D$4/$C$4,"")</f>
        <v/>
      </c>
      <c r="E6" s="74" t="str">
        <f>IF('2) Zwischenfruchtrechner'!C23&gt;0,Nebenrechnungen!C6*('2) Zwischenfruchtrechner'!C23/Nebenrechnungen!D6)*((100+(100-VLOOKUP('2) Zwischenfruchtrechner'!B23,'3) Artenliste'!$B$2:$K$60,4,FALSE)))/100)*VLOOKUP('2) Zwischenfruchtrechner'!B23,'3) Artenliste'!$B$2:$K$60,3,FALSE)/1000/1000,"")</f>
        <v/>
      </c>
      <c r="F6" s="73">
        <f>IF(AND('2) Zwischenfruchtrechner'!C23&gt;0,OR('3) Artenliste'!C5="",'3) Artenliste'!D5="",'3) Artenliste'!E5="",'3) Artenliste'!F5="")),1,0)</f>
        <v>0</v>
      </c>
      <c r="G6" s="85" t="str">
        <f>IFERROR(Nebenrechnungen!E6*Nebenrechnungen!$G$4/Nebenrechnungen!$E$4,"")</f>
        <v/>
      </c>
      <c r="H6" s="85" t="str">
        <f>IF('2) Zwischenfruchtrechner'!C23&gt;0,'2) Zwischenfruchtrechner'!C23*VLOOKUP('2) Zwischenfruchtrechner'!B23,'3) Artenliste'!$B$2:$K$60,2,FALSE),"")</f>
        <v/>
      </c>
      <c r="I6" s="8"/>
      <c r="J6" s="30" t="str">
        <f>IF('3) Artenliste'!I5=1,'2) Zwischenfruchtrechner'!C23,"")</f>
        <v/>
      </c>
      <c r="K6" s="8" t="str">
        <f>IF('2) Zwischenfruchtrechner'!C23&gt;0,'3) Artenliste'!G5,"")</f>
        <v/>
      </c>
      <c r="L6" s="86" t="str">
        <f>IF('2) Zwischenfruchtrechner'!C23&gt;0,'3) Artenliste'!J5,"")</f>
        <v/>
      </c>
    </row>
    <row r="7" spans="2:12" x14ac:dyDescent="0.3">
      <c r="B7" s="57" t="s">
        <v>11</v>
      </c>
      <c r="C7" s="69" t="str">
        <f>IF('2) Zwischenfruchtrechner'!C24&gt;0,IFERROR(1000*1000/(VLOOKUP('2) Zwischenfruchtrechner'!B24,'3) Artenliste'!$B$2:$K$60,3,FALSE))*(VLOOKUP('2) Zwischenfruchtrechner'!B24,'3) Artenliste'!$B$2:$K$60,4,FALSE)/100),""),"")</f>
        <v/>
      </c>
      <c r="D7" s="68" t="str">
        <f t="shared" ref="D7:D55" si="0">IFERROR(C7*$D$4/$C$4,"")</f>
        <v/>
      </c>
      <c r="E7" s="74" t="str">
        <f>IF('2) Zwischenfruchtrechner'!C24&gt;0,Nebenrechnungen!C7*('2) Zwischenfruchtrechner'!C24/Nebenrechnungen!D7)*((100+(100-VLOOKUP('2) Zwischenfruchtrechner'!B24,'3) Artenliste'!$B$2:$K$60,4,FALSE)))/100)*VLOOKUP('2) Zwischenfruchtrechner'!B24,'3) Artenliste'!$B$2:$K$60,3,FALSE)/1000/1000,"")</f>
        <v/>
      </c>
      <c r="F7" s="73">
        <f>IF(AND('2) Zwischenfruchtrechner'!C24&gt;0,OR('3) Artenliste'!C6="",'3) Artenliste'!D6="",'3) Artenliste'!E6="",'3) Artenliste'!F6="")),1,0)</f>
        <v>0</v>
      </c>
      <c r="G7" s="85" t="str">
        <f>IFERROR(Nebenrechnungen!E7*Nebenrechnungen!$G$4/Nebenrechnungen!$E$4,"")</f>
        <v/>
      </c>
      <c r="H7" s="85" t="str">
        <f>IF('2) Zwischenfruchtrechner'!C24&gt;0,'2) Zwischenfruchtrechner'!C24*VLOOKUP('2) Zwischenfruchtrechner'!B24,'3) Artenliste'!$B$2:$K$60,2,FALSE),"")</f>
        <v/>
      </c>
      <c r="I7" s="8"/>
      <c r="J7" s="30" t="str">
        <f>IF('3) Artenliste'!I6=1,'2) Zwischenfruchtrechner'!C24,"")</f>
        <v/>
      </c>
      <c r="K7" s="8" t="str">
        <f>IF('2) Zwischenfruchtrechner'!C24&gt;0,'3) Artenliste'!G6,"")</f>
        <v/>
      </c>
      <c r="L7" s="86" t="str">
        <f>IF('2) Zwischenfruchtrechner'!C24&gt;0,'3) Artenliste'!J6,"")</f>
        <v/>
      </c>
    </row>
    <row r="8" spans="2:12" x14ac:dyDescent="0.3">
      <c r="B8" s="57" t="s">
        <v>33</v>
      </c>
      <c r="C8" s="69" t="str">
        <f>IF('2) Zwischenfruchtrechner'!C25&gt;0,IFERROR(1000*1000/(VLOOKUP('2) Zwischenfruchtrechner'!B25,'3) Artenliste'!$B$2:$K$60,3,FALSE))*(VLOOKUP('2) Zwischenfruchtrechner'!B25,'3) Artenliste'!$B$2:$K$60,4,FALSE)/100),""),"")</f>
        <v/>
      </c>
      <c r="D8" s="68" t="str">
        <f t="shared" si="0"/>
        <v/>
      </c>
      <c r="E8" s="74" t="str">
        <f>IF('2) Zwischenfruchtrechner'!C25&gt;0,Nebenrechnungen!C8*('2) Zwischenfruchtrechner'!C25/Nebenrechnungen!D8)*((100+(100-VLOOKUP('2) Zwischenfruchtrechner'!B25,'3) Artenliste'!$B$2:$K$60,4,FALSE)))/100)*VLOOKUP('2) Zwischenfruchtrechner'!B25,'3) Artenliste'!$B$2:$K$60,3,FALSE)/1000/1000,"")</f>
        <v/>
      </c>
      <c r="F8" s="73">
        <f>IF(AND('2) Zwischenfruchtrechner'!C25&gt;0,OR('3) Artenliste'!C7="",'3) Artenliste'!D7="",'3) Artenliste'!E7="",'3) Artenliste'!F7="")),1,0)</f>
        <v>0</v>
      </c>
      <c r="G8" s="85" t="str">
        <f>IFERROR(Nebenrechnungen!E8*Nebenrechnungen!$G$4/Nebenrechnungen!$E$4,"")</f>
        <v/>
      </c>
      <c r="H8" s="85" t="str">
        <f>IF('2) Zwischenfruchtrechner'!C25&gt;0,'2) Zwischenfruchtrechner'!C25*VLOOKUP('2) Zwischenfruchtrechner'!B25,'3) Artenliste'!$B$2:$K$60,2,FALSE),"")</f>
        <v/>
      </c>
      <c r="I8" s="8"/>
      <c r="J8" s="30" t="str">
        <f>IF('3) Artenliste'!I7=1,'2) Zwischenfruchtrechner'!C25,"")</f>
        <v/>
      </c>
      <c r="K8" s="8" t="str">
        <f>IF('2) Zwischenfruchtrechner'!C25&gt;0,'3) Artenliste'!G7,"")</f>
        <v/>
      </c>
      <c r="L8" s="86" t="str">
        <f>IF('2) Zwischenfruchtrechner'!C25&gt;0,'3) Artenliste'!J7,"")</f>
        <v/>
      </c>
    </row>
    <row r="9" spans="2:12" x14ac:dyDescent="0.3">
      <c r="B9" s="57" t="s">
        <v>28</v>
      </c>
      <c r="C9" s="69" t="str">
        <f>IF('2) Zwischenfruchtrechner'!C26&gt;0,IFERROR(1000*1000/(VLOOKUP('2) Zwischenfruchtrechner'!B26,'3) Artenliste'!$B$2:$K$60,3,FALSE))*(VLOOKUP('2) Zwischenfruchtrechner'!B26,'3) Artenliste'!$B$2:$K$60,4,FALSE)/100),""),"")</f>
        <v/>
      </c>
      <c r="D9" s="68" t="str">
        <f>IFERROR(C9*$D$4/$C$4,"")</f>
        <v/>
      </c>
      <c r="E9" s="74" t="str">
        <f>IF('2) Zwischenfruchtrechner'!C26&gt;0,Nebenrechnungen!C9*('2) Zwischenfruchtrechner'!C26/Nebenrechnungen!D9)*((100+(100-VLOOKUP('2) Zwischenfruchtrechner'!B26,'3) Artenliste'!$B$2:$K$60,4,FALSE)))/100)*VLOOKUP('2) Zwischenfruchtrechner'!B26,'3) Artenliste'!$B$2:$K$60,3,FALSE)/1000/1000,"")</f>
        <v/>
      </c>
      <c r="F9" s="73">
        <f>IF(AND('2) Zwischenfruchtrechner'!C26&gt;0,OR('3) Artenliste'!C8="",'3) Artenliste'!D8="",'3) Artenliste'!E8="",'3) Artenliste'!F8="")),1,0)</f>
        <v>0</v>
      </c>
      <c r="G9" s="85" t="str">
        <f>IFERROR(Nebenrechnungen!E9*Nebenrechnungen!$G$4/Nebenrechnungen!$E$4,"")</f>
        <v/>
      </c>
      <c r="H9" s="85" t="str">
        <f>IF('2) Zwischenfruchtrechner'!C26&gt;0,'2) Zwischenfruchtrechner'!C26*VLOOKUP('2) Zwischenfruchtrechner'!B26,'3) Artenliste'!$B$2:$K$60,2,FALSE),"")</f>
        <v/>
      </c>
      <c r="I9" s="8"/>
      <c r="J9" s="30" t="str">
        <f>IF('3) Artenliste'!I8=1,'2) Zwischenfruchtrechner'!C26,"")</f>
        <v/>
      </c>
      <c r="K9" s="8" t="str">
        <f>IF('2) Zwischenfruchtrechner'!C26&gt;0,'3) Artenliste'!G8,"")</f>
        <v/>
      </c>
      <c r="L9" s="86" t="str">
        <f>IF('2) Zwischenfruchtrechner'!C26&gt;0,'3) Artenliste'!J8,"")</f>
        <v/>
      </c>
    </row>
    <row r="10" spans="2:12" x14ac:dyDescent="0.3">
      <c r="B10" s="57" t="s">
        <v>34</v>
      </c>
      <c r="C10" s="69" t="str">
        <f>IF('2) Zwischenfruchtrechner'!C27&gt;0,IFERROR(1000*1000/(VLOOKUP('2) Zwischenfruchtrechner'!B27,'3) Artenliste'!$B$2:$K$60,3,FALSE))*(VLOOKUP('2) Zwischenfruchtrechner'!B27,'3) Artenliste'!$B$2:$K$60,4,FALSE)/100),""),"")</f>
        <v/>
      </c>
      <c r="D10" s="68" t="str">
        <f t="shared" si="0"/>
        <v/>
      </c>
      <c r="E10" s="74" t="str">
        <f>IF('2) Zwischenfruchtrechner'!C27&gt;0,Nebenrechnungen!C10*('2) Zwischenfruchtrechner'!C27/Nebenrechnungen!D10)*((100+(100-VLOOKUP('2) Zwischenfruchtrechner'!B27,'3) Artenliste'!$B$2:$K$60,4,FALSE)))/100)*VLOOKUP('2) Zwischenfruchtrechner'!B27,'3) Artenliste'!$B$2:$K$60,3,FALSE)/1000/1000,"")</f>
        <v/>
      </c>
      <c r="F10" s="73">
        <f>IF(AND('2) Zwischenfruchtrechner'!C27&gt;0,OR('3) Artenliste'!C9="",'3) Artenliste'!D9="",'3) Artenliste'!E9="",'3) Artenliste'!F9="")),1,0)</f>
        <v>0</v>
      </c>
      <c r="G10" s="85" t="str">
        <f>IFERROR(Nebenrechnungen!E10*Nebenrechnungen!$G$4/Nebenrechnungen!$E$4,"")</f>
        <v/>
      </c>
      <c r="H10" s="85" t="str">
        <f>IF('2) Zwischenfruchtrechner'!C27&gt;0,'2) Zwischenfruchtrechner'!C27*VLOOKUP('2) Zwischenfruchtrechner'!B27,'3) Artenliste'!$B$2:$K$60,2,FALSE),"")</f>
        <v/>
      </c>
      <c r="I10" s="8"/>
      <c r="J10" s="30">
        <f>IF('3) Artenliste'!I9=1,'2) Zwischenfruchtrechner'!C27,"")</f>
        <v>0</v>
      </c>
      <c r="K10" s="8" t="str">
        <f>IF('2) Zwischenfruchtrechner'!C27&gt;0,'3) Artenliste'!G9,"")</f>
        <v/>
      </c>
      <c r="L10" s="86" t="str">
        <f>IF('2) Zwischenfruchtrechner'!C27&gt;0,'3) Artenliste'!J9,"")</f>
        <v/>
      </c>
    </row>
    <row r="11" spans="2:12" x14ac:dyDescent="0.3">
      <c r="B11" s="96" t="s">
        <v>14</v>
      </c>
      <c r="C11" s="97"/>
      <c r="D11" s="98"/>
      <c r="E11" s="99"/>
      <c r="F11" s="100"/>
      <c r="G11" s="101"/>
      <c r="H11" s="101"/>
      <c r="I11" s="102"/>
      <c r="J11" s="103"/>
      <c r="K11" s="102"/>
      <c r="L11" s="104"/>
    </row>
    <row r="12" spans="2:12" x14ac:dyDescent="0.3">
      <c r="B12" s="57" t="s">
        <v>5</v>
      </c>
      <c r="C12" s="69" t="str">
        <f>IF('2) Zwischenfruchtrechner'!C29&gt;0,IFERROR(1000*1000/(VLOOKUP('2) Zwischenfruchtrechner'!B29,'3) Artenliste'!$B$2:$K$60,3,FALSE))*(VLOOKUP('2) Zwischenfruchtrechner'!B29,'3) Artenliste'!$B$2:$K$60,4,FALSE)/100),""),"")</f>
        <v/>
      </c>
      <c r="D12" s="68" t="str">
        <f t="shared" si="0"/>
        <v/>
      </c>
      <c r="E12" s="74" t="str">
        <f>IF('2) Zwischenfruchtrechner'!C29&gt;0,Nebenrechnungen!C12*('2) Zwischenfruchtrechner'!C29/Nebenrechnungen!D12)*((100+(100-VLOOKUP('2) Zwischenfruchtrechner'!B29,'3) Artenliste'!$B$2:$K$60,4,FALSE)))/100)*VLOOKUP('2) Zwischenfruchtrechner'!B29,'3) Artenliste'!$B$2:$K$60,3,FALSE)/1000/1000,"")</f>
        <v/>
      </c>
      <c r="F12" s="73">
        <f>IF(AND('2) Zwischenfruchtrechner'!C29&gt;0,OR('3) Artenliste'!C11="",'3) Artenliste'!D11="",'3) Artenliste'!E11="",'3) Artenliste'!F11="")),1,0)</f>
        <v>0</v>
      </c>
      <c r="G12" s="85" t="str">
        <f>IFERROR(Nebenrechnungen!E12*Nebenrechnungen!$G$4/Nebenrechnungen!$E$4,"")</f>
        <v/>
      </c>
      <c r="H12" s="85" t="str">
        <f>IF('2) Zwischenfruchtrechner'!C29&gt;0,'2) Zwischenfruchtrechner'!C29*VLOOKUP('2) Zwischenfruchtrechner'!B29,'3) Artenliste'!$B$2:$K$60,2,FALSE),"")</f>
        <v/>
      </c>
      <c r="I12" s="8"/>
      <c r="J12" s="30">
        <f>IF('3) Artenliste'!I11=1,'2) Zwischenfruchtrechner'!C29,"")</f>
        <v>0</v>
      </c>
      <c r="K12" s="8" t="str">
        <f>IF('2) Zwischenfruchtrechner'!C29&gt;0,'3) Artenliste'!G11,"")</f>
        <v/>
      </c>
      <c r="L12" s="86" t="str">
        <f>IF('2) Zwischenfruchtrechner'!C29&gt;0,'3) Artenliste'!J11,"")</f>
        <v/>
      </c>
    </row>
    <row r="13" spans="2:12" x14ac:dyDescent="0.3">
      <c r="B13" s="57" t="s">
        <v>21</v>
      </c>
      <c r="C13" s="69" t="str">
        <f>IF('2) Zwischenfruchtrechner'!C30&gt;0,IFERROR(1000*1000/(VLOOKUP('2) Zwischenfruchtrechner'!B30,'3) Artenliste'!$B$2:$K$60,3,FALSE))*(VLOOKUP('2) Zwischenfruchtrechner'!B30,'3) Artenliste'!$B$2:$K$60,4,FALSE)/100),""),"")</f>
        <v/>
      </c>
      <c r="D13" s="68" t="str">
        <f t="shared" si="0"/>
        <v/>
      </c>
      <c r="E13" s="74" t="str">
        <f>IF('2) Zwischenfruchtrechner'!C30&gt;0,Nebenrechnungen!C13*('2) Zwischenfruchtrechner'!C30/Nebenrechnungen!D13)*((100+(100-VLOOKUP('2) Zwischenfruchtrechner'!B30,'3) Artenliste'!$B$2:$K$60,4,FALSE)))/100)*VLOOKUP('2) Zwischenfruchtrechner'!B30,'3) Artenliste'!$B$2:$K$60,3,FALSE)/1000/1000,"")</f>
        <v/>
      </c>
      <c r="F13" s="73">
        <f>IF(AND('2) Zwischenfruchtrechner'!C30&gt;0,OR('3) Artenliste'!C12="",'3) Artenliste'!D12="",'3) Artenliste'!E12="",'3) Artenliste'!F12="")),1,0)</f>
        <v>0</v>
      </c>
      <c r="G13" s="85" t="str">
        <f>IFERROR(Nebenrechnungen!E13*Nebenrechnungen!$G$4/Nebenrechnungen!$E$4,"")</f>
        <v/>
      </c>
      <c r="H13" s="85" t="str">
        <f>IF('2) Zwischenfruchtrechner'!C30&gt;0,'2) Zwischenfruchtrechner'!C30*VLOOKUP('2) Zwischenfruchtrechner'!B30,'3) Artenliste'!$B$2:$K$60,2,FALSE),"")</f>
        <v/>
      </c>
      <c r="I13" s="8"/>
      <c r="J13" s="30">
        <f>IF('3) Artenliste'!I12=1,'2) Zwischenfruchtrechner'!C30,"")</f>
        <v>0</v>
      </c>
      <c r="K13" s="8" t="str">
        <f>IF('2) Zwischenfruchtrechner'!C30&gt;0,'3) Artenliste'!G12,"")</f>
        <v/>
      </c>
      <c r="L13" s="86" t="str">
        <f>IF('2) Zwischenfruchtrechner'!C30&gt;0,'3) Artenliste'!J12,"")</f>
        <v/>
      </c>
    </row>
    <row r="14" spans="2:12" x14ac:dyDescent="0.3">
      <c r="B14" s="57" t="s">
        <v>15</v>
      </c>
      <c r="C14" s="69" t="str">
        <f>IF('2) Zwischenfruchtrechner'!C31&gt;0,IFERROR(1000*1000/(VLOOKUP('2) Zwischenfruchtrechner'!B31,'3) Artenliste'!$B$2:$K$60,3,FALSE))*(VLOOKUP('2) Zwischenfruchtrechner'!B31,'3) Artenliste'!$B$2:$K$60,4,FALSE)/100),""),"")</f>
        <v/>
      </c>
      <c r="D14" s="68" t="str">
        <f t="shared" si="0"/>
        <v/>
      </c>
      <c r="E14" s="74" t="str">
        <f>IF('2) Zwischenfruchtrechner'!C31&gt;0,Nebenrechnungen!C14*('2) Zwischenfruchtrechner'!C31/Nebenrechnungen!D14)*((100+(100-VLOOKUP('2) Zwischenfruchtrechner'!B31,'3) Artenliste'!$B$2:$K$60,4,FALSE)))/100)*VLOOKUP('2) Zwischenfruchtrechner'!B31,'3) Artenliste'!$B$2:$K$60,3,FALSE)/1000/1000,"")</f>
        <v/>
      </c>
      <c r="F14" s="73">
        <f>IF(AND('2) Zwischenfruchtrechner'!C31&gt;0,OR('3) Artenliste'!C13="",'3) Artenliste'!D13="",'3) Artenliste'!E13="",'3) Artenliste'!F13="")),1,0)</f>
        <v>0</v>
      </c>
      <c r="G14" s="85" t="str">
        <f>IFERROR(Nebenrechnungen!E14*Nebenrechnungen!$G$4/Nebenrechnungen!$E$4,"")</f>
        <v/>
      </c>
      <c r="H14" s="85" t="str">
        <f>IF('2) Zwischenfruchtrechner'!C31&gt;0,'2) Zwischenfruchtrechner'!C31*VLOOKUP('2) Zwischenfruchtrechner'!B31,'3) Artenliste'!$B$2:$K$60,2,FALSE),"")</f>
        <v/>
      </c>
      <c r="I14" s="8"/>
      <c r="J14" s="30" t="str">
        <f>IF('3) Artenliste'!I13=1,'2) Zwischenfruchtrechner'!C31,"")</f>
        <v/>
      </c>
      <c r="K14" s="8" t="str">
        <f>IF('2) Zwischenfruchtrechner'!C31&gt;0,'3) Artenliste'!G13,"")</f>
        <v/>
      </c>
      <c r="L14" s="86" t="str">
        <f>IF('2) Zwischenfruchtrechner'!C31&gt;0,'3) Artenliste'!J13,"")</f>
        <v/>
      </c>
    </row>
    <row r="15" spans="2:12" x14ac:dyDescent="0.3">
      <c r="B15" s="57" t="s">
        <v>31</v>
      </c>
      <c r="C15" s="69" t="str">
        <f>IF('2) Zwischenfruchtrechner'!C32&gt;0,IFERROR(1000*1000/(VLOOKUP('2) Zwischenfruchtrechner'!B32,'3) Artenliste'!$B$2:$K$60,3,FALSE))*(VLOOKUP('2) Zwischenfruchtrechner'!B32,'3) Artenliste'!$B$2:$K$60,4,FALSE)/100),""),"")</f>
        <v/>
      </c>
      <c r="D15" s="68" t="str">
        <f t="shared" si="0"/>
        <v/>
      </c>
      <c r="E15" s="74" t="str">
        <f>IF('2) Zwischenfruchtrechner'!C32&gt;0,Nebenrechnungen!C15*('2) Zwischenfruchtrechner'!C32/Nebenrechnungen!D15)*((100+(100-VLOOKUP('2) Zwischenfruchtrechner'!B32,'3) Artenliste'!$B$2:$K$60,4,FALSE)))/100)*VLOOKUP('2) Zwischenfruchtrechner'!B32,'3) Artenliste'!$B$2:$K$60,3,FALSE)/1000/1000,"")</f>
        <v/>
      </c>
      <c r="F15" s="73">
        <f>IF(AND('2) Zwischenfruchtrechner'!C32&gt;0,OR('3) Artenliste'!C14="",'3) Artenliste'!D14="",'3) Artenliste'!E14="",'3) Artenliste'!F14="")),1,0)</f>
        <v>0</v>
      </c>
      <c r="G15" s="85" t="str">
        <f>IFERROR(Nebenrechnungen!E15*Nebenrechnungen!$G$4/Nebenrechnungen!$E$4,"")</f>
        <v/>
      </c>
      <c r="H15" s="85" t="str">
        <f>IF('2) Zwischenfruchtrechner'!C32&gt;0,'2) Zwischenfruchtrechner'!C32*VLOOKUP('2) Zwischenfruchtrechner'!B32,'3) Artenliste'!$B$2:$K$60,2,FALSE),"")</f>
        <v/>
      </c>
      <c r="I15" s="38"/>
      <c r="J15" s="30">
        <f>IF('3) Artenliste'!I14=1,'2) Zwischenfruchtrechner'!C32,"")</f>
        <v>0</v>
      </c>
      <c r="K15" s="8" t="str">
        <f>IF('2) Zwischenfruchtrechner'!C32&gt;0,'3) Artenliste'!G14,"")</f>
        <v/>
      </c>
      <c r="L15" s="86" t="str">
        <f>IF('2) Zwischenfruchtrechner'!C32&gt;0,'3) Artenliste'!J14,"")</f>
        <v/>
      </c>
    </row>
    <row r="16" spans="2:12" x14ac:dyDescent="0.3">
      <c r="B16" s="57" t="s">
        <v>46</v>
      </c>
      <c r="C16" s="69" t="str">
        <f>IF('2) Zwischenfruchtrechner'!C33&gt;0,IFERROR(1000*1000/(VLOOKUP('2) Zwischenfruchtrechner'!B33,'3) Artenliste'!$B$2:$K$60,3,FALSE))*(VLOOKUP('2) Zwischenfruchtrechner'!B33,'3) Artenliste'!$B$2:$K$60,4,FALSE)/100),""),"")</f>
        <v/>
      </c>
      <c r="D16" s="68" t="str">
        <f t="shared" si="0"/>
        <v/>
      </c>
      <c r="E16" s="74" t="str">
        <f>IF('2) Zwischenfruchtrechner'!C33&gt;0,Nebenrechnungen!C16*('2) Zwischenfruchtrechner'!C33/Nebenrechnungen!D16)*((100+(100-VLOOKUP('2) Zwischenfruchtrechner'!B33,'3) Artenliste'!$B$2:$K$60,4,FALSE)))/100)*VLOOKUP('2) Zwischenfruchtrechner'!B33,'3) Artenliste'!$B$2:$K$60,3,FALSE)/1000/1000,"")</f>
        <v/>
      </c>
      <c r="F16" s="73">
        <f>IF(AND('2) Zwischenfruchtrechner'!C33&gt;0,OR('3) Artenliste'!C15="",'3) Artenliste'!D15="",'3) Artenliste'!E15="",'3) Artenliste'!F15="")),1,0)</f>
        <v>0</v>
      </c>
      <c r="G16" s="85" t="str">
        <f>IFERROR(Nebenrechnungen!E16*Nebenrechnungen!$G$4/Nebenrechnungen!$E$4,"")</f>
        <v/>
      </c>
      <c r="H16" s="85" t="str">
        <f>IF('2) Zwischenfruchtrechner'!C33&gt;0,'2) Zwischenfruchtrechner'!C33*VLOOKUP('2) Zwischenfruchtrechner'!B33,'3) Artenliste'!$B$2:$K$60,2,FALSE),"")</f>
        <v/>
      </c>
      <c r="I16" s="38"/>
      <c r="J16" s="30" t="str">
        <f>IF('3) Artenliste'!I15=1,'2) Zwischenfruchtrechner'!C33,"")</f>
        <v/>
      </c>
      <c r="K16" s="8" t="str">
        <f>IF('2) Zwischenfruchtrechner'!C33&gt;0,'3) Artenliste'!G15,"")</f>
        <v/>
      </c>
      <c r="L16" s="86" t="str">
        <f>IF('2) Zwischenfruchtrechner'!C33&gt;0,'3) Artenliste'!J15,"")</f>
        <v/>
      </c>
    </row>
    <row r="17" spans="2:12" x14ac:dyDescent="0.3">
      <c r="B17" s="57" t="s">
        <v>16</v>
      </c>
      <c r="C17" s="69" t="str">
        <f>IF('2) Zwischenfruchtrechner'!C34&gt;0,IFERROR(1000*1000/(VLOOKUP('2) Zwischenfruchtrechner'!B34,'3) Artenliste'!$B$2:$K$60,3,FALSE))*(VLOOKUP('2) Zwischenfruchtrechner'!B34,'3) Artenliste'!$B$2:$K$60,4,FALSE)/100),""),"")</f>
        <v/>
      </c>
      <c r="D17" s="68" t="str">
        <f t="shared" si="0"/>
        <v/>
      </c>
      <c r="E17" s="74" t="str">
        <f>IF('2) Zwischenfruchtrechner'!C34&gt;0,Nebenrechnungen!C17*('2) Zwischenfruchtrechner'!C34/Nebenrechnungen!D17)*((100+(100-VLOOKUP('2) Zwischenfruchtrechner'!B34,'3) Artenliste'!$B$2:$K$60,4,FALSE)))/100)*VLOOKUP('2) Zwischenfruchtrechner'!B34,'3) Artenliste'!$B$2:$K$60,3,FALSE)/1000/1000,"")</f>
        <v/>
      </c>
      <c r="F17" s="73">
        <f>IF(AND('2) Zwischenfruchtrechner'!C34&gt;0,OR('3) Artenliste'!C16="",'3) Artenliste'!D16="",'3) Artenliste'!E16="",'3) Artenliste'!F16="")),1,0)</f>
        <v>0</v>
      </c>
      <c r="G17" s="85" t="str">
        <f>IFERROR(Nebenrechnungen!E17*Nebenrechnungen!$G$4/Nebenrechnungen!$E$4,"")</f>
        <v/>
      </c>
      <c r="H17" s="85" t="str">
        <f>IF('2) Zwischenfruchtrechner'!C34&gt;0,'2) Zwischenfruchtrechner'!C34*VLOOKUP('2) Zwischenfruchtrechner'!B34,'3) Artenliste'!$B$2:$K$60,2,FALSE),"")</f>
        <v/>
      </c>
      <c r="I17" s="38"/>
      <c r="J17" s="30" t="str">
        <f>IF('3) Artenliste'!I16=1,'2) Zwischenfruchtrechner'!C34,"")</f>
        <v/>
      </c>
      <c r="K17" s="8" t="str">
        <f>IF('2) Zwischenfruchtrechner'!C34&gt;0,'3) Artenliste'!G16,"")</f>
        <v/>
      </c>
      <c r="L17" s="86" t="str">
        <f>IF('2) Zwischenfruchtrechner'!C34&gt;0,'3) Artenliste'!J16,"")</f>
        <v/>
      </c>
    </row>
    <row r="18" spans="2:12" x14ac:dyDescent="0.3">
      <c r="B18" s="57" t="s">
        <v>39</v>
      </c>
      <c r="C18" s="69" t="str">
        <f>IF('2) Zwischenfruchtrechner'!C35&gt;0,IFERROR(1000*1000/(VLOOKUP('2) Zwischenfruchtrechner'!B35,'3) Artenliste'!$B$2:$K$60,3,FALSE))*(VLOOKUP('2) Zwischenfruchtrechner'!B35,'3) Artenliste'!$B$2:$K$60,4,FALSE)/100),""),"")</f>
        <v/>
      </c>
      <c r="D18" s="68" t="str">
        <f t="shared" si="0"/>
        <v/>
      </c>
      <c r="E18" s="74" t="str">
        <f>IF('2) Zwischenfruchtrechner'!C35&gt;0,Nebenrechnungen!C18*('2) Zwischenfruchtrechner'!C35/Nebenrechnungen!D18)*((100+(100-VLOOKUP('2) Zwischenfruchtrechner'!B35,'3) Artenliste'!$B$2:$K$60,4,FALSE)))/100)*VLOOKUP('2) Zwischenfruchtrechner'!B35,'3) Artenliste'!$B$2:$K$60,3,FALSE)/1000/1000,"")</f>
        <v/>
      </c>
      <c r="F18" s="73">
        <f>IF(AND('2) Zwischenfruchtrechner'!C35&gt;0,OR('3) Artenliste'!C17="",'3) Artenliste'!D17="",'3) Artenliste'!E17="",'3) Artenliste'!F17="")),1,0)</f>
        <v>0</v>
      </c>
      <c r="G18" s="85" t="str">
        <f>IFERROR(Nebenrechnungen!E18*Nebenrechnungen!$G$4/Nebenrechnungen!$E$4,"")</f>
        <v/>
      </c>
      <c r="H18" s="85" t="str">
        <f>IF('2) Zwischenfruchtrechner'!C35&gt;0,'2) Zwischenfruchtrechner'!C35*VLOOKUP('2) Zwischenfruchtrechner'!B35,'3) Artenliste'!$B$2:$K$60,2,FALSE),"")</f>
        <v/>
      </c>
      <c r="I18" s="8"/>
      <c r="J18" s="30" t="str">
        <f>IF('3) Artenliste'!I17=1,'2) Zwischenfruchtrechner'!C35,"")</f>
        <v/>
      </c>
      <c r="K18" s="8" t="str">
        <f>IF('2) Zwischenfruchtrechner'!C35&gt;0,'3) Artenliste'!G17,"")</f>
        <v/>
      </c>
      <c r="L18" s="86" t="str">
        <f>IF('2) Zwischenfruchtrechner'!C35&gt;0,'3) Artenliste'!J17,"")</f>
        <v/>
      </c>
    </row>
    <row r="19" spans="2:12" x14ac:dyDescent="0.3">
      <c r="B19" s="57" t="s">
        <v>40</v>
      </c>
      <c r="C19" s="69" t="str">
        <f>IF('2) Zwischenfruchtrechner'!C36&gt;0,IFERROR(1000*1000/(VLOOKUP('2) Zwischenfruchtrechner'!B36,'3) Artenliste'!$B$2:$K$60,3,FALSE))*(VLOOKUP('2) Zwischenfruchtrechner'!B36,'3) Artenliste'!$B$2:$K$60,4,FALSE)/100),""),"")</f>
        <v/>
      </c>
      <c r="D19" s="68" t="str">
        <f t="shared" si="0"/>
        <v/>
      </c>
      <c r="E19" s="74" t="str">
        <f>IF('2) Zwischenfruchtrechner'!C36&gt;0,Nebenrechnungen!C19*('2) Zwischenfruchtrechner'!C36/Nebenrechnungen!D19)*((100+(100-VLOOKUP('2) Zwischenfruchtrechner'!B36,'3) Artenliste'!$B$2:$K$60,4,FALSE)))/100)*VLOOKUP('2) Zwischenfruchtrechner'!B36,'3) Artenliste'!$B$2:$K$60,3,FALSE)/1000/1000,"")</f>
        <v/>
      </c>
      <c r="F19" s="73">
        <f>IF(AND('2) Zwischenfruchtrechner'!C36&gt;0,OR('3) Artenliste'!C18="",'3) Artenliste'!D18="",'3) Artenliste'!E18="",'3) Artenliste'!F18="")),1,0)</f>
        <v>0</v>
      </c>
      <c r="G19" s="85" t="str">
        <f>IFERROR(Nebenrechnungen!E19*Nebenrechnungen!$G$4/Nebenrechnungen!$E$4,"")</f>
        <v/>
      </c>
      <c r="H19" s="85" t="str">
        <f>IF('2) Zwischenfruchtrechner'!C36&gt;0,'2) Zwischenfruchtrechner'!C36*VLOOKUP('2) Zwischenfruchtrechner'!B36,'3) Artenliste'!$B$2:$K$60,2,FALSE),"")</f>
        <v/>
      </c>
      <c r="I19" s="8"/>
      <c r="J19" s="30" t="str">
        <f>IF('3) Artenliste'!I18=1,'2) Zwischenfruchtrechner'!C36,"")</f>
        <v/>
      </c>
      <c r="K19" s="8" t="str">
        <f>IF('2) Zwischenfruchtrechner'!C36&gt;0,'3) Artenliste'!G18,"")</f>
        <v/>
      </c>
      <c r="L19" s="86" t="str">
        <f>IF('2) Zwischenfruchtrechner'!C36&gt;0,'3) Artenliste'!J18,"")</f>
        <v/>
      </c>
    </row>
    <row r="20" spans="2:12" x14ac:dyDescent="0.3">
      <c r="B20" s="57" t="s">
        <v>102</v>
      </c>
      <c r="C20" s="69" t="str">
        <f>IF('2) Zwischenfruchtrechner'!C37&gt;0,IFERROR(1000*1000/(VLOOKUP('2) Zwischenfruchtrechner'!B37,'3) Artenliste'!$B$2:$K$60,3,FALSE))*(VLOOKUP('2) Zwischenfruchtrechner'!B37,'3) Artenliste'!$B$2:$K$60,4,FALSE)/100),""),"")</f>
        <v/>
      </c>
      <c r="D20" s="68" t="str">
        <f t="shared" si="0"/>
        <v/>
      </c>
      <c r="E20" s="74" t="str">
        <f>IF('2) Zwischenfruchtrechner'!C37&gt;0,Nebenrechnungen!C20*('2) Zwischenfruchtrechner'!C37/Nebenrechnungen!D20)*((100+(100-VLOOKUP('2) Zwischenfruchtrechner'!B37,'3) Artenliste'!$B$2:$K$60,4,FALSE)))/100)*VLOOKUP('2) Zwischenfruchtrechner'!B37,'3) Artenliste'!$B$2:$K$60,3,FALSE)/1000/1000,"")</f>
        <v/>
      </c>
      <c r="F20" s="73">
        <f>IF(AND('2) Zwischenfruchtrechner'!C37&gt;0,OR('3) Artenliste'!C19="",'3) Artenliste'!D19="",'3) Artenliste'!E19="",'3) Artenliste'!F19="")),1,0)</f>
        <v>0</v>
      </c>
      <c r="G20" s="85" t="str">
        <f>IFERROR(Nebenrechnungen!E20*Nebenrechnungen!$G$4/Nebenrechnungen!$E$4,"")</f>
        <v/>
      </c>
      <c r="H20" s="85" t="str">
        <f>IF('2) Zwischenfruchtrechner'!C37&gt;0,'2) Zwischenfruchtrechner'!C37*VLOOKUP('2) Zwischenfruchtrechner'!B37,'3) Artenliste'!$B$2:$K$60,2,FALSE),"")</f>
        <v/>
      </c>
      <c r="I20" s="8"/>
      <c r="J20" s="30" t="str">
        <f>IF('3) Artenliste'!I19=1,'2) Zwischenfruchtrechner'!C37,"")</f>
        <v/>
      </c>
      <c r="K20" s="8" t="str">
        <f>IF('2) Zwischenfruchtrechner'!C37&gt;0,'3) Artenliste'!G19,"")</f>
        <v/>
      </c>
      <c r="L20" s="86" t="str">
        <f>IF('2) Zwischenfruchtrechner'!C37&gt;0,'3) Artenliste'!J19,"")</f>
        <v/>
      </c>
    </row>
    <row r="21" spans="2:12" x14ac:dyDescent="0.3">
      <c r="B21" s="57" t="s">
        <v>100</v>
      </c>
      <c r="C21" s="69" t="str">
        <f>IF('2) Zwischenfruchtrechner'!C38&gt;0,IFERROR(1000*1000/(VLOOKUP('2) Zwischenfruchtrechner'!B38,'3) Artenliste'!$B$2:$K$60,3,FALSE))*(VLOOKUP('2) Zwischenfruchtrechner'!B38,'3) Artenliste'!$B$2:$K$60,4,FALSE)/100),""),"")</f>
        <v/>
      </c>
      <c r="D21" s="68" t="str">
        <f t="shared" si="0"/>
        <v/>
      </c>
      <c r="E21" s="74" t="str">
        <f>IF('2) Zwischenfruchtrechner'!C38&gt;0,Nebenrechnungen!C21*('2) Zwischenfruchtrechner'!C38/Nebenrechnungen!D21)*((100+(100-VLOOKUP('2) Zwischenfruchtrechner'!B38,'3) Artenliste'!$B$2:$K$60,4,FALSE)))/100)*VLOOKUP('2) Zwischenfruchtrechner'!B38,'3) Artenliste'!$B$2:$K$60,3,FALSE)/1000/1000,"")</f>
        <v/>
      </c>
      <c r="F21" s="73">
        <f>IF(AND('2) Zwischenfruchtrechner'!C38&gt;0,OR('3) Artenliste'!C20="",'3) Artenliste'!D20="",'3) Artenliste'!E20="",'3) Artenliste'!F20="")),1,0)</f>
        <v>0</v>
      </c>
      <c r="G21" s="85" t="str">
        <f>IFERROR(Nebenrechnungen!E21*Nebenrechnungen!$G$4/Nebenrechnungen!$E$4,"")</f>
        <v/>
      </c>
      <c r="H21" s="85" t="str">
        <f>IF('2) Zwischenfruchtrechner'!C38&gt;0,'2) Zwischenfruchtrechner'!C38*VLOOKUP('2) Zwischenfruchtrechner'!B38,'3) Artenliste'!$B$2:$K$60,2,FALSE),"")</f>
        <v/>
      </c>
      <c r="I21" s="8"/>
      <c r="J21" s="30" t="str">
        <f>IF('3) Artenliste'!I20=1,'2) Zwischenfruchtrechner'!C38,"")</f>
        <v/>
      </c>
      <c r="K21" s="8" t="str">
        <f>IF('2) Zwischenfruchtrechner'!C38&gt;0,'3) Artenliste'!G20,"")</f>
        <v/>
      </c>
      <c r="L21" s="86" t="str">
        <f>IF('2) Zwischenfruchtrechner'!C38&gt;0,'3) Artenliste'!J20,"")</f>
        <v/>
      </c>
    </row>
    <row r="22" spans="2:12" x14ac:dyDescent="0.3">
      <c r="B22" s="57" t="s">
        <v>29</v>
      </c>
      <c r="C22" s="69" t="str">
        <f>IF('2) Zwischenfruchtrechner'!C39&gt;0,IFERROR(1000*1000/(VLOOKUP('2) Zwischenfruchtrechner'!B39,'3) Artenliste'!$B$2:$K$60,3,FALSE))*(VLOOKUP('2) Zwischenfruchtrechner'!B39,'3) Artenliste'!$B$2:$K$60,4,FALSE)/100),""),"")</f>
        <v/>
      </c>
      <c r="D22" s="68" t="str">
        <f t="shared" si="0"/>
        <v/>
      </c>
      <c r="E22" s="74" t="str">
        <f>IF('2) Zwischenfruchtrechner'!C39&gt;0,Nebenrechnungen!C22*('2) Zwischenfruchtrechner'!C39/Nebenrechnungen!D22)*((100+(100-VLOOKUP('2) Zwischenfruchtrechner'!B39,'3) Artenliste'!$B$2:$K$60,4,FALSE)))/100)*VLOOKUP('2) Zwischenfruchtrechner'!B39,'3) Artenliste'!$B$2:$K$60,3,FALSE)/1000/1000,"")</f>
        <v/>
      </c>
      <c r="F22" s="73">
        <f>IF(AND('2) Zwischenfruchtrechner'!C39&gt;0,OR('3) Artenliste'!C21="",'3) Artenliste'!D21="",'3) Artenliste'!E21="",'3) Artenliste'!F21="")),1,0)</f>
        <v>0</v>
      </c>
      <c r="G22" s="85" t="str">
        <f>IFERROR(Nebenrechnungen!E22*Nebenrechnungen!$G$4/Nebenrechnungen!$E$4,"")</f>
        <v/>
      </c>
      <c r="H22" s="85" t="str">
        <f>IF('2) Zwischenfruchtrechner'!C39&gt;0,'2) Zwischenfruchtrechner'!C39*VLOOKUP('2) Zwischenfruchtrechner'!B39,'3) Artenliste'!$B$2:$K$60,2,FALSE),"")</f>
        <v/>
      </c>
      <c r="I22" s="8"/>
      <c r="J22" s="30" t="str">
        <f>IF('3) Artenliste'!I21=1,'2) Zwischenfruchtrechner'!C39,"")</f>
        <v/>
      </c>
      <c r="K22" s="8" t="str">
        <f>IF('2) Zwischenfruchtrechner'!C39&gt;0,'3) Artenliste'!G21,"")</f>
        <v/>
      </c>
      <c r="L22" s="86" t="str">
        <f>IF('2) Zwischenfruchtrechner'!C39&gt;0,'3) Artenliste'!J21,"")</f>
        <v/>
      </c>
    </row>
    <row r="23" spans="2:12" x14ac:dyDescent="0.3">
      <c r="B23" s="57" t="s">
        <v>32</v>
      </c>
      <c r="C23" s="69" t="str">
        <f>IF('2) Zwischenfruchtrechner'!C40&gt;0,IFERROR(1000*1000/(VLOOKUP('2) Zwischenfruchtrechner'!B40,'3) Artenliste'!$B$2:$K$60,3,FALSE))*(VLOOKUP('2) Zwischenfruchtrechner'!B40,'3) Artenliste'!$B$2:$K$60,4,FALSE)/100),""),"")</f>
        <v/>
      </c>
      <c r="D23" s="68" t="str">
        <f t="shared" si="0"/>
        <v/>
      </c>
      <c r="E23" s="74" t="str">
        <f>IF('2) Zwischenfruchtrechner'!C40&gt;0,Nebenrechnungen!C23*('2) Zwischenfruchtrechner'!C40/Nebenrechnungen!D23)*((100+(100-VLOOKUP('2) Zwischenfruchtrechner'!B40,'3) Artenliste'!$B$2:$K$60,4,FALSE)))/100)*VLOOKUP('2) Zwischenfruchtrechner'!B40,'3) Artenliste'!$B$2:$K$60,3,FALSE)/1000/1000,"")</f>
        <v/>
      </c>
      <c r="F23" s="73">
        <f>IF(AND('2) Zwischenfruchtrechner'!C40&gt;0,OR('3) Artenliste'!C22="",'3) Artenliste'!D22="",'3) Artenliste'!E22="",'3) Artenliste'!F22="")),1,0)</f>
        <v>0</v>
      </c>
      <c r="G23" s="85" t="str">
        <f>IFERROR(Nebenrechnungen!E23*Nebenrechnungen!$G$4/Nebenrechnungen!$E$4,"")</f>
        <v/>
      </c>
      <c r="H23" s="85" t="str">
        <f>IF('2) Zwischenfruchtrechner'!C40&gt;0,'2) Zwischenfruchtrechner'!C40*VLOOKUP('2) Zwischenfruchtrechner'!B40,'3) Artenliste'!$B$2:$K$60,2,FALSE),"")</f>
        <v/>
      </c>
      <c r="I23" s="8"/>
      <c r="J23" s="30">
        <f>IF('3) Artenliste'!I22=1,'2) Zwischenfruchtrechner'!C40,"")</f>
        <v>0</v>
      </c>
      <c r="K23" s="8" t="str">
        <f>IF('2) Zwischenfruchtrechner'!C40&gt;0,'3) Artenliste'!G22,"")</f>
        <v/>
      </c>
      <c r="L23" s="86" t="str">
        <f>IF('2) Zwischenfruchtrechner'!C40&gt;0,'3) Artenliste'!J22,"")</f>
        <v/>
      </c>
    </row>
    <row r="24" spans="2:12" x14ac:dyDescent="0.3">
      <c r="B24" s="57" t="s">
        <v>41</v>
      </c>
      <c r="C24" s="69" t="str">
        <f>IF('2) Zwischenfruchtrechner'!C41&gt;0,IFERROR(1000*1000/(VLOOKUP('2) Zwischenfruchtrechner'!B41,'3) Artenliste'!$B$2:$K$60,3,FALSE))*(VLOOKUP('2) Zwischenfruchtrechner'!B41,'3) Artenliste'!$B$2:$K$60,4,FALSE)/100),""),"")</f>
        <v/>
      </c>
      <c r="D24" s="68" t="str">
        <f t="shared" si="0"/>
        <v/>
      </c>
      <c r="E24" s="74" t="str">
        <f>IF('2) Zwischenfruchtrechner'!C41&gt;0,Nebenrechnungen!C24*('2) Zwischenfruchtrechner'!C41/Nebenrechnungen!D24)*((100+(100-VLOOKUP('2) Zwischenfruchtrechner'!B41,'3) Artenliste'!$B$2:$K$60,4,FALSE)))/100)*VLOOKUP('2) Zwischenfruchtrechner'!B41,'3) Artenliste'!$B$2:$K$60,3,FALSE)/1000/1000,"")</f>
        <v/>
      </c>
      <c r="F24" s="73">
        <f>IF(AND('2) Zwischenfruchtrechner'!C41&gt;0,OR('3) Artenliste'!C23="",'3) Artenliste'!D23="",'3) Artenliste'!E23="",'3) Artenliste'!F23="")),1,0)</f>
        <v>0</v>
      </c>
      <c r="G24" s="85" t="str">
        <f>IFERROR(Nebenrechnungen!E24*Nebenrechnungen!$G$4/Nebenrechnungen!$E$4,"")</f>
        <v/>
      </c>
      <c r="H24" s="85" t="str">
        <f>IF('2) Zwischenfruchtrechner'!C41&gt;0,'2) Zwischenfruchtrechner'!C41*VLOOKUP('2) Zwischenfruchtrechner'!B41,'3) Artenliste'!$B$2:$K$60,2,FALSE),"")</f>
        <v/>
      </c>
      <c r="I24" s="8"/>
      <c r="J24" s="30">
        <f>IF('3) Artenliste'!I23=1,'2) Zwischenfruchtrechner'!C41,"")</f>
        <v>0</v>
      </c>
      <c r="K24" s="8" t="str">
        <f>IF('2) Zwischenfruchtrechner'!C41&gt;0,'3) Artenliste'!G23,"")</f>
        <v/>
      </c>
      <c r="L24" s="86" t="str">
        <f>IF('2) Zwischenfruchtrechner'!C41&gt;0,'3) Artenliste'!J23,"")</f>
        <v/>
      </c>
    </row>
    <row r="25" spans="2:12" x14ac:dyDescent="0.3">
      <c r="B25" s="57" t="s">
        <v>26</v>
      </c>
      <c r="C25" s="69" t="str">
        <f>IF('2) Zwischenfruchtrechner'!C42&gt;0,IFERROR(1000*1000/(VLOOKUP('2) Zwischenfruchtrechner'!B42,'3) Artenliste'!$B$2:$K$60,3,FALSE))*(VLOOKUP('2) Zwischenfruchtrechner'!B42,'3) Artenliste'!$B$2:$K$60,4,FALSE)/100),""),"")</f>
        <v/>
      </c>
      <c r="D25" s="68" t="str">
        <f t="shared" si="0"/>
        <v/>
      </c>
      <c r="E25" s="74" t="str">
        <f>IF('2) Zwischenfruchtrechner'!C42&gt;0,Nebenrechnungen!C25*('2) Zwischenfruchtrechner'!C42/Nebenrechnungen!D25)*((100+(100-VLOOKUP('2) Zwischenfruchtrechner'!B42,'3) Artenliste'!$B$2:$K$60,4,FALSE)))/100)*VLOOKUP('2) Zwischenfruchtrechner'!B42,'3) Artenliste'!$B$2:$K$60,3,FALSE)/1000/1000,"")</f>
        <v/>
      </c>
      <c r="F25" s="73">
        <f>IF(AND('2) Zwischenfruchtrechner'!C42&gt;0,OR('3) Artenliste'!C24="",'3) Artenliste'!D24="",'3) Artenliste'!E24="",'3) Artenliste'!F24="")),1,0)</f>
        <v>0</v>
      </c>
      <c r="G25" s="85" t="str">
        <f>IFERROR(Nebenrechnungen!E25*Nebenrechnungen!$G$4/Nebenrechnungen!$E$4,"")</f>
        <v/>
      </c>
      <c r="H25" s="85" t="str">
        <f>IF('2) Zwischenfruchtrechner'!C42&gt;0,'2) Zwischenfruchtrechner'!C42*VLOOKUP('2) Zwischenfruchtrechner'!B42,'3) Artenliste'!$B$2:$K$60,2,FALSE),"")</f>
        <v/>
      </c>
      <c r="I25" s="8"/>
      <c r="J25" s="30">
        <f>IF('3) Artenliste'!I24=1,'2) Zwischenfruchtrechner'!C42,"")</f>
        <v>0</v>
      </c>
      <c r="K25" s="8" t="str">
        <f>IF('2) Zwischenfruchtrechner'!C42&gt;0,'3) Artenliste'!G24,"")</f>
        <v/>
      </c>
      <c r="L25" s="86" t="str">
        <f>IF('2) Zwischenfruchtrechner'!C42&gt;0,'3) Artenliste'!J24,"")</f>
        <v/>
      </c>
    </row>
    <row r="26" spans="2:12" x14ac:dyDescent="0.3">
      <c r="B26" s="57" t="s">
        <v>45</v>
      </c>
      <c r="C26" s="69" t="str">
        <f>IF('2) Zwischenfruchtrechner'!C43&gt;0,IFERROR(1000*1000/(VLOOKUP('2) Zwischenfruchtrechner'!B43,'3) Artenliste'!$B$2:$K$60,3,FALSE))*(VLOOKUP('2) Zwischenfruchtrechner'!B43,'3) Artenliste'!$B$2:$K$60,4,FALSE)/100),""),"")</f>
        <v/>
      </c>
      <c r="D26" s="68" t="str">
        <f t="shared" si="0"/>
        <v/>
      </c>
      <c r="E26" s="74" t="str">
        <f>IF('2) Zwischenfruchtrechner'!C43&gt;0,Nebenrechnungen!C26*('2) Zwischenfruchtrechner'!C43/Nebenrechnungen!D26)*((100+(100-VLOOKUP('2) Zwischenfruchtrechner'!B43,'3) Artenliste'!$B$2:$K$60,4,FALSE)))/100)*VLOOKUP('2) Zwischenfruchtrechner'!B43,'3) Artenliste'!$B$2:$K$60,3,FALSE)/1000/1000,"")</f>
        <v/>
      </c>
      <c r="F26" s="73">
        <f>IF(AND('2) Zwischenfruchtrechner'!C43&gt;0,OR('3) Artenliste'!C25="",'3) Artenliste'!D25="",'3) Artenliste'!E25="",'3) Artenliste'!F25="")),1,0)</f>
        <v>0</v>
      </c>
      <c r="G26" s="85" t="str">
        <f>IFERROR(Nebenrechnungen!E26*Nebenrechnungen!$G$4/Nebenrechnungen!$E$4,"")</f>
        <v/>
      </c>
      <c r="H26" s="85" t="str">
        <f>IF('2) Zwischenfruchtrechner'!C43&gt;0,'2) Zwischenfruchtrechner'!C43*VLOOKUP('2) Zwischenfruchtrechner'!B43,'3) Artenliste'!$B$2:$K$60,2,FALSE),"")</f>
        <v/>
      </c>
      <c r="I26" s="8"/>
      <c r="J26" s="30" t="str">
        <f>IF('3) Artenliste'!I25=1,'2) Zwischenfruchtrechner'!C43,"")</f>
        <v/>
      </c>
      <c r="K26" s="8" t="str">
        <f>IF('2) Zwischenfruchtrechner'!C43&gt;0,'3) Artenliste'!G25,"")</f>
        <v/>
      </c>
      <c r="L26" s="86" t="str">
        <f>IF('2) Zwischenfruchtrechner'!C43&gt;0,'3) Artenliste'!J25,"")</f>
        <v/>
      </c>
    </row>
    <row r="27" spans="2:12" x14ac:dyDescent="0.3">
      <c r="B27" s="96" t="s">
        <v>12</v>
      </c>
      <c r="C27" s="97"/>
      <c r="D27" s="98"/>
      <c r="E27" s="99"/>
      <c r="F27" s="100"/>
      <c r="G27" s="101"/>
      <c r="H27" s="101"/>
      <c r="I27" s="102"/>
      <c r="J27" s="103"/>
      <c r="K27" s="102"/>
      <c r="L27" s="104"/>
    </row>
    <row r="28" spans="2:12" x14ac:dyDescent="0.3">
      <c r="B28" s="57" t="s">
        <v>13</v>
      </c>
      <c r="C28" s="69" t="str">
        <f>IF('2) Zwischenfruchtrechner'!C45&gt;0,IFERROR(1000*1000/(VLOOKUP('2) Zwischenfruchtrechner'!B45,'3) Artenliste'!$B$2:$K$60,3,FALSE))*(VLOOKUP('2) Zwischenfruchtrechner'!B45,'3) Artenliste'!$B$2:$K$60,4,FALSE)/100),""),"")</f>
        <v/>
      </c>
      <c r="D28" s="68" t="str">
        <f t="shared" si="0"/>
        <v/>
      </c>
      <c r="E28" s="74" t="str">
        <f>IF('2) Zwischenfruchtrechner'!C45&gt;0,Nebenrechnungen!C28*('2) Zwischenfruchtrechner'!C45/Nebenrechnungen!D28)*((100+(100-VLOOKUP('2) Zwischenfruchtrechner'!B45,'3) Artenliste'!$B$2:$K$60,4,FALSE)))/100)*VLOOKUP('2) Zwischenfruchtrechner'!B45,'3) Artenliste'!$B$2:$K$60,3,FALSE)/1000/1000,"")</f>
        <v/>
      </c>
      <c r="F28" s="73">
        <f>IF(AND('2) Zwischenfruchtrechner'!C45&gt;0,OR('3) Artenliste'!C27="",'3) Artenliste'!D27="",'3) Artenliste'!E27="",'3) Artenliste'!F27="")),1,0)</f>
        <v>0</v>
      </c>
      <c r="G28" s="85" t="str">
        <f>IFERROR(Nebenrechnungen!E28*Nebenrechnungen!$G$4/Nebenrechnungen!$E$4,"")</f>
        <v/>
      </c>
      <c r="H28" s="85" t="str">
        <f>IF('2) Zwischenfruchtrechner'!C45&gt;0,'2) Zwischenfruchtrechner'!C45*VLOOKUP('2) Zwischenfruchtrechner'!B45,'3) Artenliste'!$B$2:$K$60,2,FALSE),"")</f>
        <v/>
      </c>
      <c r="I28" s="8"/>
      <c r="J28" s="30">
        <f>IF('3) Artenliste'!I27=1,'2) Zwischenfruchtrechner'!C45,"")</f>
        <v>0</v>
      </c>
      <c r="K28" s="8" t="str">
        <f>IF('2) Zwischenfruchtrechner'!C45&gt;0,'3) Artenliste'!G27,"")</f>
        <v/>
      </c>
      <c r="L28" s="86" t="str">
        <f>IF('2) Zwischenfruchtrechner'!C45&gt;0,'3) Artenliste'!J27,"")</f>
        <v/>
      </c>
    </row>
    <row r="29" spans="2:12" x14ac:dyDescent="0.3">
      <c r="B29" s="57" t="s">
        <v>91</v>
      </c>
      <c r="C29" s="69" t="str">
        <f>IF('2) Zwischenfruchtrechner'!C46&gt;0,IFERROR(1000*1000/(VLOOKUP('2) Zwischenfruchtrechner'!B46,'3) Artenliste'!$B$2:$K$60,3,FALSE))*(VLOOKUP('2) Zwischenfruchtrechner'!B46,'3) Artenliste'!$B$2:$K$60,4,FALSE)/100),""),"")</f>
        <v/>
      </c>
      <c r="D29" s="68" t="str">
        <f t="shared" si="0"/>
        <v/>
      </c>
      <c r="E29" s="74" t="str">
        <f>IF('2) Zwischenfruchtrechner'!C46&gt;0,Nebenrechnungen!C29*('2) Zwischenfruchtrechner'!C46/Nebenrechnungen!D29)*((100+(100-VLOOKUP('2) Zwischenfruchtrechner'!B46,'3) Artenliste'!$B$2:$K$60,4,FALSE)))/100)*VLOOKUP('2) Zwischenfruchtrechner'!B46,'3) Artenliste'!$B$2:$K$60,3,FALSE)/1000/1000,"")</f>
        <v/>
      </c>
      <c r="F29" s="73">
        <f>IF(AND('2) Zwischenfruchtrechner'!C46&gt;0,OR('3) Artenliste'!C28="",'3) Artenliste'!D28="",'3) Artenliste'!E28="",'3) Artenliste'!F28="")),1,0)</f>
        <v>0</v>
      </c>
      <c r="G29" s="85" t="str">
        <f>IFERROR(Nebenrechnungen!E29*Nebenrechnungen!$G$4/Nebenrechnungen!$E$4,"")</f>
        <v/>
      </c>
      <c r="H29" s="85" t="str">
        <f>IF('2) Zwischenfruchtrechner'!C46&gt;0,'2) Zwischenfruchtrechner'!C46*VLOOKUP('2) Zwischenfruchtrechner'!B46,'3) Artenliste'!$B$2:$K$60,2,FALSE),"")</f>
        <v/>
      </c>
      <c r="I29" s="8"/>
      <c r="J29" s="30">
        <f>IF('3) Artenliste'!I28=1,'2) Zwischenfruchtrechner'!C46,"")</f>
        <v>0</v>
      </c>
      <c r="K29" s="8" t="str">
        <f>IF('2) Zwischenfruchtrechner'!C46&gt;0,'3) Artenliste'!G28,"")</f>
        <v/>
      </c>
      <c r="L29" s="86" t="str">
        <f>IF('2) Zwischenfruchtrechner'!C46&gt;0,'3) Artenliste'!J28,"")</f>
        <v/>
      </c>
    </row>
    <row r="30" spans="2:12" x14ac:dyDescent="0.3">
      <c r="B30" s="96" t="s">
        <v>17</v>
      </c>
      <c r="C30" s="97"/>
      <c r="D30" s="98"/>
      <c r="E30" s="99"/>
      <c r="F30" s="100"/>
      <c r="G30" s="101"/>
      <c r="H30" s="101"/>
      <c r="I30" s="102"/>
      <c r="J30" s="103"/>
      <c r="K30" s="102"/>
      <c r="L30" s="104"/>
    </row>
    <row r="31" spans="2:12" x14ac:dyDescent="0.3">
      <c r="B31" s="57" t="s">
        <v>43</v>
      </c>
      <c r="C31" s="69" t="str">
        <f>IF('2) Zwischenfruchtrechner'!C48&gt;0,IFERROR(1000*1000/(VLOOKUP('2) Zwischenfruchtrechner'!B48,'3) Artenliste'!$B$2:$K$60,3,FALSE))*(VLOOKUP('2) Zwischenfruchtrechner'!B48,'3) Artenliste'!$B$2:$K$60,4,FALSE)/100),""),"")</f>
        <v/>
      </c>
      <c r="D31" s="68" t="str">
        <f t="shared" si="0"/>
        <v/>
      </c>
      <c r="E31" s="74" t="str">
        <f>IF('2) Zwischenfruchtrechner'!C48&gt;0,Nebenrechnungen!C31*('2) Zwischenfruchtrechner'!C48/Nebenrechnungen!D31)*((100+(100-VLOOKUP('2) Zwischenfruchtrechner'!B48,'3) Artenliste'!$B$2:$K$60,4,FALSE)))/100)*VLOOKUP('2) Zwischenfruchtrechner'!B48,'3) Artenliste'!$B$2:$K$60,3,FALSE)/1000/1000,"")</f>
        <v/>
      </c>
      <c r="F31" s="73">
        <f>IF(AND('2) Zwischenfruchtrechner'!C48&gt;0,OR('3) Artenliste'!C30="",'3) Artenliste'!D30="",'3) Artenliste'!E30="",'3) Artenliste'!F30="")),1,0)</f>
        <v>0</v>
      </c>
      <c r="G31" s="85" t="str">
        <f>IFERROR(Nebenrechnungen!E31*Nebenrechnungen!$G$4/Nebenrechnungen!$E$4,"")</f>
        <v/>
      </c>
      <c r="H31" s="85" t="str">
        <f>IF('2) Zwischenfruchtrechner'!C48&gt;0,'2) Zwischenfruchtrechner'!C48*VLOOKUP('2) Zwischenfruchtrechner'!B48,'3) Artenliste'!$B$2:$K$60,2,FALSE),"")</f>
        <v/>
      </c>
      <c r="I31" s="8"/>
      <c r="J31" s="30">
        <f>IF('3) Artenliste'!I30=1,'2) Zwischenfruchtrechner'!C48,"")</f>
        <v>0</v>
      </c>
      <c r="K31" s="8" t="str">
        <f>IF('2) Zwischenfruchtrechner'!C48&gt;0,'3) Artenliste'!G30,"")</f>
        <v/>
      </c>
      <c r="L31" s="86" t="str">
        <f>IF('2) Zwischenfruchtrechner'!C48&gt;0,'3) Artenliste'!J30,"")</f>
        <v/>
      </c>
    </row>
    <row r="32" spans="2:12" x14ac:dyDescent="0.3">
      <c r="B32" s="57" t="s">
        <v>47</v>
      </c>
      <c r="C32" s="69" t="str">
        <f>IF('2) Zwischenfruchtrechner'!C49&gt;0,IFERROR(1000*1000/(VLOOKUP('2) Zwischenfruchtrechner'!B49,'3) Artenliste'!$B$2:$K$60,3,FALSE))*(VLOOKUP('2) Zwischenfruchtrechner'!B49,'3) Artenliste'!$B$2:$K$60,4,FALSE)/100),""),"")</f>
        <v/>
      </c>
      <c r="D32" s="68" t="str">
        <f t="shared" si="0"/>
        <v/>
      </c>
      <c r="E32" s="74" t="str">
        <f>IF('2) Zwischenfruchtrechner'!C49&gt;0,Nebenrechnungen!C32*('2) Zwischenfruchtrechner'!C49/Nebenrechnungen!D32)*((100+(100-VLOOKUP('2) Zwischenfruchtrechner'!B49,'3) Artenliste'!$B$2:$K$60,4,FALSE)))/100)*VLOOKUP('2) Zwischenfruchtrechner'!B49,'3) Artenliste'!$B$2:$K$60,3,FALSE)/1000/1000,"")</f>
        <v/>
      </c>
      <c r="F32" s="73">
        <f>IF(AND('2) Zwischenfruchtrechner'!C49&gt;0,OR('3) Artenliste'!C31="",'3) Artenliste'!D31="",'3) Artenliste'!E31="",'3) Artenliste'!F31="")),1,0)</f>
        <v>0</v>
      </c>
      <c r="G32" s="85" t="str">
        <f>IFERROR(Nebenrechnungen!E32*Nebenrechnungen!$G$4/Nebenrechnungen!$E$4,"")</f>
        <v/>
      </c>
      <c r="H32" s="85" t="str">
        <f>IF('2) Zwischenfruchtrechner'!C49&gt;0,'2) Zwischenfruchtrechner'!C49*VLOOKUP('2) Zwischenfruchtrechner'!B49,'3) Artenliste'!$B$2:$K$60,2,FALSE),"")</f>
        <v/>
      </c>
      <c r="I32" s="8"/>
      <c r="J32" s="30">
        <f>IF('3) Artenliste'!I31=1,'2) Zwischenfruchtrechner'!C49,"")</f>
        <v>0</v>
      </c>
      <c r="K32" s="8" t="str">
        <f>IF('2) Zwischenfruchtrechner'!C49&gt;0,'3) Artenliste'!G31,"")</f>
        <v/>
      </c>
      <c r="L32" s="86" t="str">
        <f>IF('2) Zwischenfruchtrechner'!C49&gt;0,'3) Artenliste'!J31,"")</f>
        <v/>
      </c>
    </row>
    <row r="33" spans="2:12" x14ac:dyDescent="0.3">
      <c r="B33" s="57" t="s">
        <v>30</v>
      </c>
      <c r="C33" s="69" t="str">
        <f>IF('2) Zwischenfruchtrechner'!C50&gt;0,IFERROR(1000*1000/(VLOOKUP('2) Zwischenfruchtrechner'!B50,'3) Artenliste'!$B$2:$K$60,3,FALSE))*(VLOOKUP('2) Zwischenfruchtrechner'!B50,'3) Artenliste'!$B$2:$K$60,4,FALSE)/100),""),"")</f>
        <v/>
      </c>
      <c r="D33" s="68" t="str">
        <f t="shared" si="0"/>
        <v/>
      </c>
      <c r="E33" s="74" t="str">
        <f>IF('2) Zwischenfruchtrechner'!C50&gt;0,Nebenrechnungen!C33*('2) Zwischenfruchtrechner'!C50/Nebenrechnungen!D33)*((100+(100-VLOOKUP('2) Zwischenfruchtrechner'!B50,'3) Artenliste'!$B$2:$K$60,4,FALSE)))/100)*VLOOKUP('2) Zwischenfruchtrechner'!B50,'3) Artenliste'!$B$2:$K$60,3,FALSE)/1000/1000,"")</f>
        <v/>
      </c>
      <c r="F33" s="73">
        <f>IF(AND('2) Zwischenfruchtrechner'!C50&gt;0,OR('3) Artenliste'!C32="",'3) Artenliste'!D32="",'3) Artenliste'!E32="",'3) Artenliste'!F32="")),1,0)</f>
        <v>0</v>
      </c>
      <c r="G33" s="85" t="str">
        <f>IFERROR(Nebenrechnungen!E33*Nebenrechnungen!$G$4/Nebenrechnungen!$E$4,"")</f>
        <v/>
      </c>
      <c r="H33" s="85" t="str">
        <f>IF('2) Zwischenfruchtrechner'!C50&gt;0,'2) Zwischenfruchtrechner'!C50*VLOOKUP('2) Zwischenfruchtrechner'!B50,'3) Artenliste'!$B$2:$K$60,2,FALSE),"")</f>
        <v/>
      </c>
      <c r="I33" s="8"/>
      <c r="J33" s="30">
        <f>IF('3) Artenliste'!I32=1,'2) Zwischenfruchtrechner'!C50,"")</f>
        <v>0</v>
      </c>
      <c r="K33" s="8" t="str">
        <f>IF('2) Zwischenfruchtrechner'!C50&gt;0,'3) Artenliste'!G32,"")</f>
        <v/>
      </c>
      <c r="L33" s="86" t="str">
        <f>IF('2) Zwischenfruchtrechner'!C50&gt;0,'3) Artenliste'!J32,"")</f>
        <v/>
      </c>
    </row>
    <row r="34" spans="2:12" x14ac:dyDescent="0.3">
      <c r="B34" s="57" t="s">
        <v>50</v>
      </c>
      <c r="C34" s="69" t="str">
        <f>IF('2) Zwischenfruchtrechner'!C51&gt;0,IFERROR(1000*1000/(VLOOKUP('2) Zwischenfruchtrechner'!B51,'3) Artenliste'!$B$2:$K$60,3,FALSE))*(VLOOKUP('2) Zwischenfruchtrechner'!B51,'3) Artenliste'!$B$2:$K$60,4,FALSE)/100),""),"")</f>
        <v/>
      </c>
      <c r="D34" s="68" t="str">
        <f t="shared" si="0"/>
        <v/>
      </c>
      <c r="E34" s="74" t="str">
        <f>IF('2) Zwischenfruchtrechner'!C51&gt;0,Nebenrechnungen!C34*('2) Zwischenfruchtrechner'!C51/Nebenrechnungen!D34)*((100+(100-VLOOKUP('2) Zwischenfruchtrechner'!B51,'3) Artenliste'!$B$2:$K$60,4,FALSE)))/100)*VLOOKUP('2) Zwischenfruchtrechner'!B51,'3) Artenliste'!$B$2:$K$60,3,FALSE)/1000/1000,"")</f>
        <v/>
      </c>
      <c r="F34" s="73">
        <f>IF(AND('2) Zwischenfruchtrechner'!C51&gt;0,OR('3) Artenliste'!C33="",'3) Artenliste'!D33="",'3) Artenliste'!E33="",'3) Artenliste'!F33="")),1,0)</f>
        <v>0</v>
      </c>
      <c r="G34" s="85" t="str">
        <f>IFERROR(Nebenrechnungen!E34*Nebenrechnungen!$G$4/Nebenrechnungen!$E$4,"")</f>
        <v/>
      </c>
      <c r="H34" s="85" t="str">
        <f>IF('2) Zwischenfruchtrechner'!C51&gt;0,'2) Zwischenfruchtrechner'!C51*VLOOKUP('2) Zwischenfruchtrechner'!B51,'3) Artenliste'!$B$2:$K$60,2,FALSE),"")</f>
        <v/>
      </c>
      <c r="I34" s="8"/>
      <c r="J34" s="30" t="str">
        <f>IF('3) Artenliste'!I33=1,'2) Zwischenfruchtrechner'!C51,"")</f>
        <v/>
      </c>
      <c r="K34" s="8" t="str">
        <f>IF('2) Zwischenfruchtrechner'!C51&gt;0,'3) Artenliste'!G33,"")</f>
        <v/>
      </c>
      <c r="L34" s="86" t="str">
        <f>IF('2) Zwischenfruchtrechner'!C51&gt;0,'3) Artenliste'!J33,"")</f>
        <v/>
      </c>
    </row>
    <row r="35" spans="2:12" x14ac:dyDescent="0.3">
      <c r="B35" s="57" t="s">
        <v>35</v>
      </c>
      <c r="C35" s="69" t="str">
        <f>IF('2) Zwischenfruchtrechner'!C52&gt;0,IFERROR(1000*1000/(VLOOKUP('2) Zwischenfruchtrechner'!B52,'3) Artenliste'!$B$2:$K$60,3,FALSE))*(VLOOKUP('2) Zwischenfruchtrechner'!B52,'3) Artenliste'!$B$2:$K$60,4,FALSE)/100),""),"")</f>
        <v/>
      </c>
      <c r="D35" s="68" t="str">
        <f t="shared" si="0"/>
        <v/>
      </c>
      <c r="E35" s="74" t="str">
        <f>IF('2) Zwischenfruchtrechner'!C52&gt;0,Nebenrechnungen!C35*('2) Zwischenfruchtrechner'!C52/Nebenrechnungen!D35)*((100+(100-VLOOKUP('2) Zwischenfruchtrechner'!B52,'3) Artenliste'!$B$2:$K$60,4,FALSE)))/100)*VLOOKUP('2) Zwischenfruchtrechner'!B52,'3) Artenliste'!$B$2:$K$60,3,FALSE)/1000/1000,"")</f>
        <v/>
      </c>
      <c r="F35" s="73">
        <f>IF(AND('2) Zwischenfruchtrechner'!C52&gt;0,OR('3) Artenliste'!C34="",'3) Artenliste'!D34="",'3) Artenliste'!E34="",'3) Artenliste'!F34="")),1,0)</f>
        <v>0</v>
      </c>
      <c r="G35" s="85" t="str">
        <f>IFERROR(Nebenrechnungen!E35*Nebenrechnungen!$G$4/Nebenrechnungen!$E$4,"")</f>
        <v/>
      </c>
      <c r="H35" s="85" t="str">
        <f>IF('2) Zwischenfruchtrechner'!C52&gt;0,'2) Zwischenfruchtrechner'!C52*VLOOKUP('2) Zwischenfruchtrechner'!B52,'3) Artenliste'!$B$2:$K$60,2,FALSE),"")</f>
        <v/>
      </c>
      <c r="I35" s="8"/>
      <c r="J35" s="30" t="str">
        <f>IF('3) Artenliste'!I34=1,'2) Zwischenfruchtrechner'!C52,"")</f>
        <v/>
      </c>
      <c r="K35" s="8" t="str">
        <f>IF('2) Zwischenfruchtrechner'!C52&gt;0,'3) Artenliste'!G34,"")</f>
        <v/>
      </c>
      <c r="L35" s="86" t="str">
        <f>IF('2) Zwischenfruchtrechner'!C52&gt;0,'3) Artenliste'!J34,"")</f>
        <v/>
      </c>
    </row>
    <row r="36" spans="2:12" x14ac:dyDescent="0.3">
      <c r="B36" s="57" t="s">
        <v>36</v>
      </c>
      <c r="C36" s="69" t="str">
        <f>IF('2) Zwischenfruchtrechner'!C53&gt;0,IFERROR(1000*1000/(VLOOKUP('2) Zwischenfruchtrechner'!B53,'3) Artenliste'!$B$2:$K$60,3,FALSE))*(VLOOKUP('2) Zwischenfruchtrechner'!B53,'3) Artenliste'!$B$2:$K$60,4,FALSE)/100),""),"")</f>
        <v/>
      </c>
      <c r="D36" s="68" t="str">
        <f t="shared" si="0"/>
        <v/>
      </c>
      <c r="E36" s="74" t="str">
        <f>IF('2) Zwischenfruchtrechner'!C53&gt;0,Nebenrechnungen!C36*('2) Zwischenfruchtrechner'!C53/Nebenrechnungen!D36)*((100+(100-VLOOKUP('2) Zwischenfruchtrechner'!B53,'3) Artenliste'!$B$2:$K$60,4,FALSE)))/100)*VLOOKUP('2) Zwischenfruchtrechner'!B53,'3) Artenliste'!$B$2:$K$60,3,FALSE)/1000/1000,"")</f>
        <v/>
      </c>
      <c r="F36" s="73">
        <f>IF(AND('2) Zwischenfruchtrechner'!C53&gt;0,OR('3) Artenliste'!C35="",'3) Artenliste'!D35="",'3) Artenliste'!E35="",'3) Artenliste'!F35="")),1,0)</f>
        <v>0</v>
      </c>
      <c r="G36" s="85" t="str">
        <f>IFERROR(Nebenrechnungen!E36*Nebenrechnungen!$G$4/Nebenrechnungen!$E$4,"")</f>
        <v/>
      </c>
      <c r="H36" s="85" t="str">
        <f>IF('2) Zwischenfruchtrechner'!C53&gt;0,'2) Zwischenfruchtrechner'!C53*VLOOKUP('2) Zwischenfruchtrechner'!B53,'3) Artenliste'!$B$2:$K$60,2,FALSE),"")</f>
        <v/>
      </c>
      <c r="I36" s="8"/>
      <c r="J36" s="30" t="str">
        <f>IF('3) Artenliste'!I35=1,'2) Zwischenfruchtrechner'!C53,"")</f>
        <v/>
      </c>
      <c r="K36" s="8" t="str">
        <f>IF('2) Zwischenfruchtrechner'!C53&gt;0,'3) Artenliste'!G35,"")</f>
        <v/>
      </c>
      <c r="L36" s="86" t="str">
        <f>IF('2) Zwischenfruchtrechner'!C53&gt;0,'3) Artenliste'!J35,"")</f>
        <v/>
      </c>
    </row>
    <row r="37" spans="2:12" x14ac:dyDescent="0.3">
      <c r="B37" s="57" t="s">
        <v>38</v>
      </c>
      <c r="C37" s="69" t="str">
        <f>IF('2) Zwischenfruchtrechner'!C54&gt;0,IFERROR(1000*1000/(VLOOKUP('2) Zwischenfruchtrechner'!B54,'3) Artenliste'!$B$2:$K$60,3,FALSE))*(VLOOKUP('2) Zwischenfruchtrechner'!B54,'3) Artenliste'!$B$2:$K$60,4,FALSE)/100),""),"")</f>
        <v/>
      </c>
      <c r="D37" s="68" t="str">
        <f t="shared" si="0"/>
        <v/>
      </c>
      <c r="E37" s="74" t="str">
        <f>IF('2) Zwischenfruchtrechner'!C54&gt;0,Nebenrechnungen!C37*('2) Zwischenfruchtrechner'!C54/Nebenrechnungen!D37)*((100+(100-VLOOKUP('2) Zwischenfruchtrechner'!B54,'3) Artenliste'!$B$2:$K$60,4,FALSE)))/100)*VLOOKUP('2) Zwischenfruchtrechner'!B54,'3) Artenliste'!$B$2:$K$60,3,FALSE)/1000/1000,"")</f>
        <v/>
      </c>
      <c r="F37" s="73">
        <f>IF(AND('2) Zwischenfruchtrechner'!C54&gt;0,OR('3) Artenliste'!C36="",'3) Artenliste'!D36="",'3) Artenliste'!E36="",'3) Artenliste'!F36="")),1,0)</f>
        <v>0</v>
      </c>
      <c r="G37" s="85" t="str">
        <f>IFERROR(Nebenrechnungen!E37*Nebenrechnungen!$G$4/Nebenrechnungen!$E$4,"")</f>
        <v/>
      </c>
      <c r="H37" s="85" t="str">
        <f>IF('2) Zwischenfruchtrechner'!C54&gt;0,'2) Zwischenfruchtrechner'!C54*VLOOKUP('2) Zwischenfruchtrechner'!B54,'3) Artenliste'!$B$2:$K$60,2,FALSE),"")</f>
        <v/>
      </c>
      <c r="I37" s="8"/>
      <c r="J37" s="30" t="str">
        <f>IF('3) Artenliste'!I36=1,'2) Zwischenfruchtrechner'!C54,"")</f>
        <v/>
      </c>
      <c r="K37" s="8" t="str">
        <f>IF('2) Zwischenfruchtrechner'!C54&gt;0,'3) Artenliste'!G36,"")</f>
        <v/>
      </c>
      <c r="L37" s="86" t="str">
        <f>IF('2) Zwischenfruchtrechner'!C54&gt;0,'3) Artenliste'!J36,"")</f>
        <v/>
      </c>
    </row>
    <row r="38" spans="2:12" x14ac:dyDescent="0.3">
      <c r="B38" s="57" t="s">
        <v>1</v>
      </c>
      <c r="C38" s="69" t="str">
        <f>IF('2) Zwischenfruchtrechner'!C55&gt;0,IFERROR(1000*1000/(VLOOKUP('2) Zwischenfruchtrechner'!B55,'3) Artenliste'!$B$2:$K$60,3,FALSE))*(VLOOKUP('2) Zwischenfruchtrechner'!B55,'3) Artenliste'!$B$2:$K$60,4,FALSE)/100),""),"")</f>
        <v/>
      </c>
      <c r="D38" s="68" t="str">
        <f t="shared" si="0"/>
        <v/>
      </c>
      <c r="E38" s="74" t="str">
        <f>IF('2) Zwischenfruchtrechner'!C55&gt;0,Nebenrechnungen!C38*('2) Zwischenfruchtrechner'!C55/Nebenrechnungen!D38)*((100+(100-VLOOKUP('2) Zwischenfruchtrechner'!B55,'3) Artenliste'!$B$2:$K$60,4,FALSE)))/100)*VLOOKUP('2) Zwischenfruchtrechner'!B55,'3) Artenliste'!$B$2:$K$60,3,FALSE)/1000/1000,"")</f>
        <v/>
      </c>
      <c r="F38" s="73">
        <f>IF(AND('2) Zwischenfruchtrechner'!C55&gt;0,OR('3) Artenliste'!C37="",'3) Artenliste'!D37="",'3) Artenliste'!E37="",'3) Artenliste'!F37="")),1,0)</f>
        <v>0</v>
      </c>
      <c r="G38" s="85" t="str">
        <f>IFERROR(Nebenrechnungen!E38*Nebenrechnungen!$G$4/Nebenrechnungen!$E$4,"")</f>
        <v/>
      </c>
      <c r="H38" s="85" t="str">
        <f>IF('2) Zwischenfruchtrechner'!C55&gt;0,'2) Zwischenfruchtrechner'!C55*VLOOKUP('2) Zwischenfruchtrechner'!B55,'3) Artenliste'!$B$2:$K$60,2,FALSE),"")</f>
        <v/>
      </c>
      <c r="I38" s="8"/>
      <c r="J38" s="30">
        <f>IF('3) Artenliste'!I37=1,'2) Zwischenfruchtrechner'!C55,"")</f>
        <v>0</v>
      </c>
      <c r="K38" s="8" t="str">
        <f>IF('2) Zwischenfruchtrechner'!C55&gt;0,'3) Artenliste'!G37,"")</f>
        <v/>
      </c>
      <c r="L38" s="86" t="str">
        <f>IF('2) Zwischenfruchtrechner'!C55&gt;0,'3) Artenliste'!J37,"")</f>
        <v/>
      </c>
    </row>
    <row r="39" spans="2:12" x14ac:dyDescent="0.3">
      <c r="B39" s="57" t="s">
        <v>18</v>
      </c>
      <c r="C39" s="69" t="str">
        <f>IF('2) Zwischenfruchtrechner'!C56&gt;0,IFERROR(1000*1000/(VLOOKUP('2) Zwischenfruchtrechner'!B56,'3) Artenliste'!$B$2:$K$60,3,FALSE))*(VLOOKUP('2) Zwischenfruchtrechner'!B56,'3) Artenliste'!$B$2:$K$60,4,FALSE)/100),""),"")</f>
        <v/>
      </c>
      <c r="D39" s="68" t="str">
        <f t="shared" si="0"/>
        <v/>
      </c>
      <c r="E39" s="74" t="str">
        <f>IF('2) Zwischenfruchtrechner'!C56&gt;0,Nebenrechnungen!C39*('2) Zwischenfruchtrechner'!C56/Nebenrechnungen!D39)*((100+(100-VLOOKUP('2) Zwischenfruchtrechner'!B56,'3) Artenliste'!$B$2:$K$60,4,FALSE)))/100)*VLOOKUP('2) Zwischenfruchtrechner'!B56,'3) Artenliste'!$B$2:$K$60,3,FALSE)/1000/1000,"")</f>
        <v/>
      </c>
      <c r="F39" s="73">
        <f>IF(AND('2) Zwischenfruchtrechner'!C56&gt;0,OR('3) Artenliste'!C38="",'3) Artenliste'!D38="",'3) Artenliste'!E38="",'3) Artenliste'!F38="")),1,0)</f>
        <v>0</v>
      </c>
      <c r="G39" s="85" t="str">
        <f>IFERROR(Nebenrechnungen!E39*Nebenrechnungen!$G$4/Nebenrechnungen!$E$4,"")</f>
        <v/>
      </c>
      <c r="H39" s="85" t="str">
        <f>IF('2) Zwischenfruchtrechner'!C56&gt;0,'2) Zwischenfruchtrechner'!C56*VLOOKUP('2) Zwischenfruchtrechner'!B56,'3) Artenliste'!$B$2:$K$60,2,FALSE),"")</f>
        <v/>
      </c>
      <c r="I39" s="8"/>
      <c r="J39" s="30" t="str">
        <f>IF('3) Artenliste'!I38=1,'2) Zwischenfruchtrechner'!C56,"")</f>
        <v/>
      </c>
      <c r="K39" s="8" t="str">
        <f>IF('2) Zwischenfruchtrechner'!C56&gt;0,'3) Artenliste'!G38,"")</f>
        <v/>
      </c>
      <c r="L39" s="86" t="str">
        <f>IF('2) Zwischenfruchtrechner'!C56&gt;0,'3) Artenliste'!J38,"")</f>
        <v/>
      </c>
    </row>
    <row r="40" spans="2:12" x14ac:dyDescent="0.3">
      <c r="B40" s="57" t="s">
        <v>25</v>
      </c>
      <c r="C40" s="69" t="str">
        <f>IF('2) Zwischenfruchtrechner'!C57&gt;0,IFERROR(1000*1000/(VLOOKUP('2) Zwischenfruchtrechner'!B57,'3) Artenliste'!$B$2:$K$60,3,FALSE))*(VLOOKUP('2) Zwischenfruchtrechner'!B57,'3) Artenliste'!$B$2:$K$60,4,FALSE)/100),""),"")</f>
        <v/>
      </c>
      <c r="D40" s="68" t="str">
        <f t="shared" si="0"/>
        <v/>
      </c>
      <c r="E40" s="74" t="str">
        <f>IF('2) Zwischenfruchtrechner'!C57&gt;0,Nebenrechnungen!C40*('2) Zwischenfruchtrechner'!C57/Nebenrechnungen!D40)*((100+(100-VLOOKUP('2) Zwischenfruchtrechner'!B57,'3) Artenliste'!$B$2:$K$60,4,FALSE)))/100)*VLOOKUP('2) Zwischenfruchtrechner'!B57,'3) Artenliste'!$B$2:$K$60,3,FALSE)/1000/1000,"")</f>
        <v/>
      </c>
      <c r="F40" s="73">
        <f>IF(AND('2) Zwischenfruchtrechner'!C57&gt;0,OR('3) Artenliste'!C39="",'3) Artenliste'!D39="",'3) Artenliste'!E39="",'3) Artenliste'!F39="")),1,0)</f>
        <v>0</v>
      </c>
      <c r="G40" s="85" t="str">
        <f>IFERROR(Nebenrechnungen!E40*Nebenrechnungen!$G$4/Nebenrechnungen!$E$4,"")</f>
        <v/>
      </c>
      <c r="H40" s="85" t="str">
        <f>IF('2) Zwischenfruchtrechner'!C57&gt;0,'2) Zwischenfruchtrechner'!C57*VLOOKUP('2) Zwischenfruchtrechner'!B57,'3) Artenliste'!$B$2:$K$60,2,FALSE),"")</f>
        <v/>
      </c>
      <c r="I40" s="8"/>
      <c r="J40" s="30">
        <f>IF('3) Artenliste'!I39=1,'2) Zwischenfruchtrechner'!C57,"")</f>
        <v>0</v>
      </c>
      <c r="K40" s="8" t="str">
        <f>IF('2) Zwischenfruchtrechner'!C57&gt;0,'3) Artenliste'!G39,"")</f>
        <v/>
      </c>
      <c r="L40" s="86" t="str">
        <f>IF('2) Zwischenfruchtrechner'!C57&gt;0,'3) Artenliste'!J39,"")</f>
        <v/>
      </c>
    </row>
    <row r="41" spans="2:12" x14ac:dyDescent="0.3">
      <c r="B41" s="57" t="s">
        <v>112</v>
      </c>
      <c r="C41" s="69" t="str">
        <f>IF('2) Zwischenfruchtrechner'!C58&gt;0,IFERROR(1000*1000/(VLOOKUP('2) Zwischenfruchtrechner'!B58,'3) Artenliste'!$B$2:$K$60,3,FALSE))*(VLOOKUP('2) Zwischenfruchtrechner'!B58,'3) Artenliste'!$B$2:$K$60,4,FALSE)/100),""),"")</f>
        <v/>
      </c>
      <c r="D41" s="68" t="str">
        <f t="shared" si="0"/>
        <v/>
      </c>
      <c r="E41" s="74" t="str">
        <f>IF('2) Zwischenfruchtrechner'!C58&gt;0,Nebenrechnungen!C41*('2) Zwischenfruchtrechner'!C58/Nebenrechnungen!D41)*((100+(100-VLOOKUP('2) Zwischenfruchtrechner'!B58,'3) Artenliste'!$B$2:$K$60,4,FALSE)))/100)*VLOOKUP('2) Zwischenfruchtrechner'!B58,'3) Artenliste'!$B$2:$K$60,3,FALSE)/1000/1000,"")</f>
        <v/>
      </c>
      <c r="F41" s="73">
        <f>IF(AND('2) Zwischenfruchtrechner'!C58&gt;0,OR('3) Artenliste'!C40="",'3) Artenliste'!D40="",'3) Artenliste'!E40="",'3) Artenliste'!F40="")),1,0)</f>
        <v>0</v>
      </c>
      <c r="G41" s="85" t="str">
        <f>IFERROR(Nebenrechnungen!E41*Nebenrechnungen!$G$4/Nebenrechnungen!$E$4,"")</f>
        <v/>
      </c>
      <c r="H41" s="85" t="str">
        <f>IF('2) Zwischenfruchtrechner'!C58&gt;0,'2) Zwischenfruchtrechner'!C58*VLOOKUP('2) Zwischenfruchtrechner'!B58,'3) Artenliste'!$B$2:$K$60,2,FALSE),"")</f>
        <v/>
      </c>
      <c r="I41" s="8"/>
      <c r="J41" s="30">
        <f>IF('3) Artenliste'!I40=1,'2) Zwischenfruchtrechner'!C58,"")</f>
        <v>0</v>
      </c>
      <c r="K41" s="8" t="str">
        <f>IF('2) Zwischenfruchtrechner'!C58&gt;0,'3) Artenliste'!G40,"")</f>
        <v/>
      </c>
      <c r="L41" s="86" t="str">
        <f>IF('2) Zwischenfruchtrechner'!C58&gt;0,'3) Artenliste'!J40,"")</f>
        <v/>
      </c>
    </row>
    <row r="42" spans="2:12" x14ac:dyDescent="0.3">
      <c r="B42" s="96" t="s">
        <v>49</v>
      </c>
      <c r="C42" s="97"/>
      <c r="D42" s="98"/>
      <c r="E42" s="99"/>
      <c r="F42" s="100"/>
      <c r="G42" s="101"/>
      <c r="H42" s="101"/>
      <c r="I42" s="102"/>
      <c r="J42" s="103"/>
      <c r="K42" s="102"/>
      <c r="L42" s="104"/>
    </row>
    <row r="43" spans="2:12" x14ac:dyDescent="0.3">
      <c r="B43" s="57" t="s">
        <v>19</v>
      </c>
      <c r="C43" s="69" t="str">
        <f>IF('2) Zwischenfruchtrechner'!C60&gt;0,IFERROR(1000*1000/(VLOOKUP('2) Zwischenfruchtrechner'!B60,'3) Artenliste'!$B$2:$K$60,3,FALSE))*(VLOOKUP('2) Zwischenfruchtrechner'!B60,'3) Artenliste'!$B$2:$K$60,4,FALSE)/100),""),"")</f>
        <v/>
      </c>
      <c r="D43" s="68" t="str">
        <f t="shared" si="0"/>
        <v/>
      </c>
      <c r="E43" s="74" t="str">
        <f>IF('2) Zwischenfruchtrechner'!C60&gt;0,Nebenrechnungen!C43*('2) Zwischenfruchtrechner'!C60/Nebenrechnungen!D43)*((100+(100-VLOOKUP('2) Zwischenfruchtrechner'!B60,'3) Artenliste'!$B$2:$K$60,4,FALSE)))/100)*VLOOKUP('2) Zwischenfruchtrechner'!B60,'3) Artenliste'!$B$2:$K$60,3,FALSE)/1000/1000,"")</f>
        <v/>
      </c>
      <c r="F43" s="73">
        <f>IF(AND('2) Zwischenfruchtrechner'!C60&gt;0,OR('3) Artenliste'!C42="",'3) Artenliste'!D42="",'3) Artenliste'!E42="",'3) Artenliste'!F42="")),1,0)</f>
        <v>0</v>
      </c>
      <c r="G43" s="85" t="str">
        <f>IFERROR(Nebenrechnungen!E43*Nebenrechnungen!$G$4/Nebenrechnungen!$E$4,"")</f>
        <v/>
      </c>
      <c r="H43" s="85" t="str">
        <f>IF('2) Zwischenfruchtrechner'!C60&gt;0,'2) Zwischenfruchtrechner'!C60*VLOOKUP('2) Zwischenfruchtrechner'!B60,'3) Artenliste'!$B$2:$K$60,2,FALSE),"")</f>
        <v/>
      </c>
      <c r="I43" s="8"/>
      <c r="J43" s="30">
        <f>IF('3) Artenliste'!I42=1,'2) Zwischenfruchtrechner'!C60,"")</f>
        <v>0</v>
      </c>
      <c r="K43" s="8" t="str">
        <f>IF('2) Zwischenfruchtrechner'!C60&gt;0,'3) Artenliste'!G42,"")</f>
        <v/>
      </c>
      <c r="L43" s="86" t="str">
        <f>IF('2) Zwischenfruchtrechner'!C60&gt;0,'3) Artenliste'!J42,"")</f>
        <v/>
      </c>
    </row>
    <row r="44" spans="2:12" x14ac:dyDescent="0.3">
      <c r="B44" s="57" t="s">
        <v>3</v>
      </c>
      <c r="C44" s="69" t="str">
        <f>IF('2) Zwischenfruchtrechner'!C61&gt;0,IFERROR(1000*1000/(VLOOKUP('2) Zwischenfruchtrechner'!B61,'3) Artenliste'!$B$2:$K$60,3,FALSE))*(VLOOKUP('2) Zwischenfruchtrechner'!B61,'3) Artenliste'!$B$2:$K$60,4,FALSE)/100),""),"")</f>
        <v/>
      </c>
      <c r="D44" s="68" t="str">
        <f t="shared" si="0"/>
        <v/>
      </c>
      <c r="E44" s="74" t="str">
        <f>IF('2) Zwischenfruchtrechner'!C61&gt;0,Nebenrechnungen!C44*('2) Zwischenfruchtrechner'!C61/Nebenrechnungen!D44)*((100+(100-VLOOKUP('2) Zwischenfruchtrechner'!B61,'3) Artenliste'!$B$2:$K$60,4,FALSE)))/100)*VLOOKUP('2) Zwischenfruchtrechner'!B61,'3) Artenliste'!$B$2:$K$60,3,FALSE)/1000/1000,"")</f>
        <v/>
      </c>
      <c r="F44" s="73">
        <f>IF(AND('2) Zwischenfruchtrechner'!C61&gt;0,OR('3) Artenliste'!C43="",'3) Artenliste'!D43="",'3) Artenliste'!E43="",'3) Artenliste'!F43="")),1,0)</f>
        <v>0</v>
      </c>
      <c r="G44" s="85" t="str">
        <f>IFERROR(Nebenrechnungen!E44*Nebenrechnungen!$G$4/Nebenrechnungen!$E$4,"")</f>
        <v/>
      </c>
      <c r="H44" s="85" t="str">
        <f>IF('2) Zwischenfruchtrechner'!C61&gt;0,'2) Zwischenfruchtrechner'!C61*VLOOKUP('2) Zwischenfruchtrechner'!B61,'3) Artenliste'!$B$2:$K$60,2,FALSE),"")</f>
        <v/>
      </c>
      <c r="I44" s="8"/>
      <c r="J44" s="30">
        <f>IF('3) Artenliste'!I43=1,'2) Zwischenfruchtrechner'!C61,"")</f>
        <v>0</v>
      </c>
      <c r="K44" s="8" t="str">
        <f>IF('2) Zwischenfruchtrechner'!C61&gt;0,'3) Artenliste'!G43,"")</f>
        <v/>
      </c>
      <c r="L44" s="86" t="str">
        <f>IF('2) Zwischenfruchtrechner'!C61&gt;0,'3) Artenliste'!J43,"")</f>
        <v/>
      </c>
    </row>
    <row r="45" spans="2:12" x14ac:dyDescent="0.3">
      <c r="B45" s="57" t="s">
        <v>22</v>
      </c>
      <c r="C45" s="69" t="str">
        <f>IF('2) Zwischenfruchtrechner'!C62&gt;0,IFERROR(1000*1000/(VLOOKUP('2) Zwischenfruchtrechner'!B62,'3) Artenliste'!$B$2:$K$60,3,FALSE))*(VLOOKUP('2) Zwischenfruchtrechner'!B62,'3) Artenliste'!$B$2:$K$60,4,FALSE)/100),""),"")</f>
        <v/>
      </c>
      <c r="D45" s="68" t="str">
        <f t="shared" si="0"/>
        <v/>
      </c>
      <c r="E45" s="74" t="str">
        <f>IF('2) Zwischenfruchtrechner'!C62&gt;0,Nebenrechnungen!C45*('2) Zwischenfruchtrechner'!C62/Nebenrechnungen!D45)*((100+(100-VLOOKUP('2) Zwischenfruchtrechner'!B62,'3) Artenliste'!$B$2:$K$60,4,FALSE)))/100)*VLOOKUP('2) Zwischenfruchtrechner'!B62,'3) Artenliste'!$B$2:$K$60,3,FALSE)/1000/1000,"")</f>
        <v/>
      </c>
      <c r="F45" s="73">
        <f>IF(AND('2) Zwischenfruchtrechner'!C62&gt;0,OR('3) Artenliste'!C44="",'3) Artenliste'!D44="",'3) Artenliste'!E44="",'3) Artenliste'!F44="")),1,0)</f>
        <v>0</v>
      </c>
      <c r="G45" s="85" t="str">
        <f>IFERROR(Nebenrechnungen!E45*Nebenrechnungen!$G$4/Nebenrechnungen!$E$4,"")</f>
        <v/>
      </c>
      <c r="H45" s="85" t="str">
        <f>IF('2) Zwischenfruchtrechner'!C62&gt;0,'2) Zwischenfruchtrechner'!C62*VLOOKUP('2) Zwischenfruchtrechner'!B62,'3) Artenliste'!$B$2:$K$60,2,FALSE),"")</f>
        <v/>
      </c>
      <c r="I45" s="8"/>
      <c r="J45" s="30">
        <f>IF('3) Artenliste'!I44=1,'2) Zwischenfruchtrechner'!C62,"")</f>
        <v>0</v>
      </c>
      <c r="K45" s="8" t="str">
        <f>IF('2) Zwischenfruchtrechner'!C62&gt;0,'3) Artenliste'!G44,"")</f>
        <v/>
      </c>
      <c r="L45" s="86" t="str">
        <f>IF('2) Zwischenfruchtrechner'!C62&gt;0,'3) Artenliste'!J44,"")</f>
        <v/>
      </c>
    </row>
    <row r="46" spans="2:12" x14ac:dyDescent="0.3">
      <c r="B46" s="58" t="s">
        <v>44</v>
      </c>
      <c r="C46" s="69" t="str">
        <f>IF('2) Zwischenfruchtrechner'!C63&gt;0,IFERROR(1000*1000/(VLOOKUP('2) Zwischenfruchtrechner'!B63,'3) Artenliste'!$B$2:$K$60,3,FALSE))*(VLOOKUP('2) Zwischenfruchtrechner'!B63,'3) Artenliste'!$B$2:$K$60,4,FALSE)/100),""),"")</f>
        <v/>
      </c>
      <c r="D46" s="68" t="str">
        <f t="shared" si="0"/>
        <v/>
      </c>
      <c r="E46" s="74" t="str">
        <f>IF('2) Zwischenfruchtrechner'!C63&gt;0,Nebenrechnungen!C46*('2) Zwischenfruchtrechner'!C63/Nebenrechnungen!D46)*((100+(100-VLOOKUP('2) Zwischenfruchtrechner'!B63,'3) Artenliste'!$B$2:$K$60,4,FALSE)))/100)*VLOOKUP('2) Zwischenfruchtrechner'!B63,'3) Artenliste'!$B$2:$K$60,3,FALSE)/1000/1000,"")</f>
        <v/>
      </c>
      <c r="F46" s="73">
        <f>IF(AND('2) Zwischenfruchtrechner'!C63&gt;0,OR('3) Artenliste'!C45="",'3) Artenliste'!D45="",'3) Artenliste'!E45="",'3) Artenliste'!F45="")),1,0)</f>
        <v>0</v>
      </c>
      <c r="G46" s="85" t="str">
        <f>IFERROR(Nebenrechnungen!E46*Nebenrechnungen!$G$4/Nebenrechnungen!$E$4,"")</f>
        <v/>
      </c>
      <c r="H46" s="85" t="str">
        <f>IF('2) Zwischenfruchtrechner'!C63&gt;0,'2) Zwischenfruchtrechner'!C63*VLOOKUP('2) Zwischenfruchtrechner'!B63,'3) Artenliste'!$B$2:$K$60,2,FALSE),"")</f>
        <v/>
      </c>
      <c r="I46" s="8"/>
      <c r="J46" s="30" t="str">
        <f>IF('3) Artenliste'!I45=1,'2) Zwischenfruchtrechner'!C63,"")</f>
        <v/>
      </c>
      <c r="K46" s="8" t="str">
        <f>IF('2) Zwischenfruchtrechner'!C63&gt;0,'3) Artenliste'!G45,"")</f>
        <v/>
      </c>
      <c r="L46" s="86" t="str">
        <f>IF('2) Zwischenfruchtrechner'!C63&gt;0,'3) Artenliste'!J45,"")</f>
        <v/>
      </c>
    </row>
    <row r="47" spans="2:12" x14ac:dyDescent="0.3">
      <c r="B47" s="57" t="s">
        <v>42</v>
      </c>
      <c r="C47" s="69" t="str">
        <f>IF('2) Zwischenfruchtrechner'!C64&gt;0,IFERROR(1000*1000/(VLOOKUP('2) Zwischenfruchtrechner'!B64,'3) Artenliste'!$B$2:$K$60,3,FALSE))*(VLOOKUP('2) Zwischenfruchtrechner'!B64,'3) Artenliste'!$B$2:$K$60,4,FALSE)/100),""),"")</f>
        <v/>
      </c>
      <c r="D47" s="68" t="str">
        <f t="shared" si="0"/>
        <v/>
      </c>
      <c r="E47" s="74" t="str">
        <f>IF('2) Zwischenfruchtrechner'!C64&gt;0,Nebenrechnungen!C47*('2) Zwischenfruchtrechner'!C64/Nebenrechnungen!D47)*((100+(100-VLOOKUP('2) Zwischenfruchtrechner'!B64,'3) Artenliste'!$B$2:$K$60,4,FALSE)))/100)*VLOOKUP('2) Zwischenfruchtrechner'!B64,'3) Artenliste'!$B$2:$K$60,3,FALSE)/1000/1000,"")</f>
        <v/>
      </c>
      <c r="F47" s="73">
        <f>IF(AND('2) Zwischenfruchtrechner'!C64&gt;0,OR('3) Artenliste'!C46="",'3) Artenliste'!D46="",'3) Artenliste'!E46="",'3) Artenliste'!F46="")),1,0)</f>
        <v>0</v>
      </c>
      <c r="G47" s="85" t="str">
        <f>IFERROR(Nebenrechnungen!E47*Nebenrechnungen!$G$4/Nebenrechnungen!$E$4,"")</f>
        <v/>
      </c>
      <c r="H47" s="85" t="str">
        <f>IF('2) Zwischenfruchtrechner'!C64&gt;0,'2) Zwischenfruchtrechner'!C64*VLOOKUP('2) Zwischenfruchtrechner'!B64,'3) Artenliste'!$B$2:$K$60,2,FALSE),"")</f>
        <v/>
      </c>
      <c r="I47" s="8"/>
      <c r="J47" s="30" t="str">
        <f>IF('3) Artenliste'!I46=1,'2) Zwischenfruchtrechner'!C64,"")</f>
        <v/>
      </c>
      <c r="K47" s="8" t="str">
        <f>IF('2) Zwischenfruchtrechner'!C64&gt;0,'3) Artenliste'!G46,"")</f>
        <v/>
      </c>
      <c r="L47" s="86" t="str">
        <f>IF('2) Zwischenfruchtrechner'!C64&gt;0,'3) Artenliste'!J46,"")</f>
        <v/>
      </c>
    </row>
    <row r="48" spans="2:12" x14ac:dyDescent="0.3">
      <c r="B48" s="59" t="s">
        <v>37</v>
      </c>
      <c r="C48" s="69" t="str">
        <f>IF('2) Zwischenfruchtrechner'!C65&gt;0,IFERROR(1000*1000/(VLOOKUP('2) Zwischenfruchtrechner'!B65,'3) Artenliste'!$B$2:$K$60,3,FALSE))*(VLOOKUP('2) Zwischenfruchtrechner'!B65,'3) Artenliste'!$B$2:$K$60,4,FALSE)/100),""),"")</f>
        <v/>
      </c>
      <c r="D48" s="68" t="str">
        <f t="shared" si="0"/>
        <v/>
      </c>
      <c r="E48" s="74" t="str">
        <f>IF('2) Zwischenfruchtrechner'!C65&gt;0,Nebenrechnungen!C48*('2) Zwischenfruchtrechner'!C65/Nebenrechnungen!D48)*((100+(100-VLOOKUP('2) Zwischenfruchtrechner'!B65,'3) Artenliste'!$B$2:$K$60,4,FALSE)))/100)*VLOOKUP('2) Zwischenfruchtrechner'!B65,'3) Artenliste'!$B$2:$K$60,3,FALSE)/1000/1000,"")</f>
        <v/>
      </c>
      <c r="F48" s="73">
        <f>IF(AND('2) Zwischenfruchtrechner'!C65&gt;0,OR('3) Artenliste'!C47="",'3) Artenliste'!D47="",'3) Artenliste'!E47="",'3) Artenliste'!F47="")),1,0)</f>
        <v>0</v>
      </c>
      <c r="G48" s="85" t="str">
        <f>IFERROR(Nebenrechnungen!E48*Nebenrechnungen!$G$4/Nebenrechnungen!$E$4,"")</f>
        <v/>
      </c>
      <c r="H48" s="85" t="str">
        <f>IF('2) Zwischenfruchtrechner'!C65&gt;0,'2) Zwischenfruchtrechner'!C65*VLOOKUP('2) Zwischenfruchtrechner'!B65,'3) Artenliste'!$B$2:$K$60,2,FALSE),"")</f>
        <v/>
      </c>
      <c r="I48" s="8"/>
      <c r="J48" s="30">
        <f>IF('3) Artenliste'!I47=1,'2) Zwischenfruchtrechner'!C65,"")</f>
        <v>0</v>
      </c>
      <c r="K48" s="8" t="str">
        <f>IF('2) Zwischenfruchtrechner'!C65&gt;0,'3) Artenliste'!G47,"")</f>
        <v/>
      </c>
      <c r="L48" s="86" t="str">
        <f>IF('2) Zwischenfruchtrechner'!C65&gt;0,'3) Artenliste'!J47,"")</f>
        <v/>
      </c>
    </row>
    <row r="49" spans="2:12" x14ac:dyDescent="0.3">
      <c r="B49" s="59" t="s">
        <v>4</v>
      </c>
      <c r="C49" s="69" t="str">
        <f>IF('2) Zwischenfruchtrechner'!C66&gt;0,IFERROR(1000*1000/(VLOOKUP('2) Zwischenfruchtrechner'!B66,'3) Artenliste'!$B$2:$K$60,3,FALSE))*(VLOOKUP('2) Zwischenfruchtrechner'!B66,'3) Artenliste'!$B$2:$K$60,4,FALSE)/100),""),"")</f>
        <v/>
      </c>
      <c r="D49" s="68" t="str">
        <f t="shared" si="0"/>
        <v/>
      </c>
      <c r="E49" s="74" t="str">
        <f>IF('2) Zwischenfruchtrechner'!C66&gt;0,Nebenrechnungen!C49*('2) Zwischenfruchtrechner'!C66/Nebenrechnungen!D49)*((100+(100-VLOOKUP('2) Zwischenfruchtrechner'!B66,'3) Artenliste'!$B$2:$K$60,4,FALSE)))/100)*VLOOKUP('2) Zwischenfruchtrechner'!B66,'3) Artenliste'!$B$2:$K$60,3,FALSE)/1000/1000,"")</f>
        <v/>
      </c>
      <c r="F49" s="73">
        <f>IF(AND('2) Zwischenfruchtrechner'!C66&gt;0,OR('3) Artenliste'!C48="",'3) Artenliste'!D48="",'3) Artenliste'!E48="",'3) Artenliste'!F48="")),1,0)</f>
        <v>0</v>
      </c>
      <c r="G49" s="85" t="str">
        <f>IFERROR(Nebenrechnungen!E49*Nebenrechnungen!$G$4/Nebenrechnungen!$E$4,"")</f>
        <v/>
      </c>
      <c r="H49" s="85" t="str">
        <f>IF('2) Zwischenfruchtrechner'!C66&gt;0,'2) Zwischenfruchtrechner'!C66*VLOOKUP('2) Zwischenfruchtrechner'!B66,'3) Artenliste'!$B$2:$K$60,2,FALSE),"")</f>
        <v/>
      </c>
      <c r="I49" s="8"/>
      <c r="J49" s="30">
        <f>IF('3) Artenliste'!I48=1,'2) Zwischenfruchtrechner'!C66,"")</f>
        <v>0</v>
      </c>
      <c r="K49" s="8" t="str">
        <f>IF('2) Zwischenfruchtrechner'!C66&gt;0,'3) Artenliste'!G48,"")</f>
        <v/>
      </c>
      <c r="L49" s="86" t="str">
        <f>IF('2) Zwischenfruchtrechner'!C66&gt;0,'3) Artenliste'!J48,"")</f>
        <v/>
      </c>
    </row>
    <row r="50" spans="2:12" x14ac:dyDescent="0.3">
      <c r="B50" s="60" t="s">
        <v>2</v>
      </c>
      <c r="C50" s="69" t="str">
        <f>IF('2) Zwischenfruchtrechner'!C67&gt;0,IFERROR(1000*1000/(VLOOKUP('2) Zwischenfruchtrechner'!B67,'3) Artenliste'!$B$2:$K$60,3,FALSE))*(VLOOKUP('2) Zwischenfruchtrechner'!B67,'3) Artenliste'!$B$2:$K$60,4,FALSE)/100),""),"")</f>
        <v/>
      </c>
      <c r="D50" s="68" t="str">
        <f t="shared" si="0"/>
        <v/>
      </c>
      <c r="E50" s="74" t="str">
        <f>IF('2) Zwischenfruchtrechner'!C67&gt;0,Nebenrechnungen!C50*('2) Zwischenfruchtrechner'!C67/Nebenrechnungen!D50)*((100+(100-VLOOKUP('2) Zwischenfruchtrechner'!B67,'3) Artenliste'!$B$2:$K$60,4,FALSE)))/100)*VLOOKUP('2) Zwischenfruchtrechner'!B67,'3) Artenliste'!$B$2:$K$60,3,FALSE)/1000/1000,"")</f>
        <v/>
      </c>
      <c r="F50" s="73">
        <f>IF(AND('2) Zwischenfruchtrechner'!C67&gt;0,OR('3) Artenliste'!C49="",'3) Artenliste'!D49="",'3) Artenliste'!E49="",'3) Artenliste'!F49="")),1,0)</f>
        <v>0</v>
      </c>
      <c r="G50" s="85" t="str">
        <f>IFERROR(Nebenrechnungen!E50*Nebenrechnungen!$G$4/Nebenrechnungen!$E$4,"")</f>
        <v/>
      </c>
      <c r="H50" s="85" t="str">
        <f>IF('2) Zwischenfruchtrechner'!C67&gt;0,'2) Zwischenfruchtrechner'!C67*VLOOKUP('2) Zwischenfruchtrechner'!B67,'3) Artenliste'!$B$2:$K$60,2,FALSE),"")</f>
        <v/>
      </c>
      <c r="I50" s="8"/>
      <c r="J50" s="30">
        <f>IF('3) Artenliste'!I49=1,'2) Zwischenfruchtrechner'!C67,"")</f>
        <v>0</v>
      </c>
      <c r="K50" s="8" t="str">
        <f>IF('2) Zwischenfruchtrechner'!C67&gt;0,'3) Artenliste'!G49,"")</f>
        <v/>
      </c>
      <c r="L50" s="86" t="str">
        <f>IF('2) Zwischenfruchtrechner'!C67&gt;0,'3) Artenliste'!J49,"")</f>
        <v/>
      </c>
    </row>
    <row r="51" spans="2:12" x14ac:dyDescent="0.3">
      <c r="B51" s="61" t="str">
        <f>'3) Artenliste'!B50</f>
        <v>Eigene Kultur 1</v>
      </c>
      <c r="C51" s="69" t="str">
        <f>IF('2) Zwischenfruchtrechner'!C68&gt;0,IFERROR(1000*1000/(VLOOKUP('2) Zwischenfruchtrechner'!B68,'3) Artenliste'!$B$2:$K$60,3,FALSE))*(VLOOKUP('2) Zwischenfruchtrechner'!B68,'3) Artenliste'!$B$2:$K$60,4,FALSE)/100),""),"")</f>
        <v/>
      </c>
      <c r="D51" s="68" t="str">
        <f t="shared" si="0"/>
        <v/>
      </c>
      <c r="E51" s="74" t="str">
        <f>IF('2) Zwischenfruchtrechner'!C68&gt;0,Nebenrechnungen!C51*('2) Zwischenfruchtrechner'!C68/Nebenrechnungen!D51)*((100+(100-VLOOKUP('2) Zwischenfruchtrechner'!B68,'3) Artenliste'!$B$2:$K$60,4,FALSE)))/100)*VLOOKUP('2) Zwischenfruchtrechner'!B68,'3) Artenliste'!$B$2:$K$60,3,FALSE)/1000/1000,"")</f>
        <v/>
      </c>
      <c r="F51" s="73">
        <f>IF(AND('2) Zwischenfruchtrechner'!C68&gt;0,OR('3) Artenliste'!C50="",'3) Artenliste'!D50="",'3) Artenliste'!E50="",'3) Artenliste'!F50="")),1,0)</f>
        <v>0</v>
      </c>
      <c r="G51" s="85" t="str">
        <f>IFERROR(Nebenrechnungen!E51*Nebenrechnungen!$G$4/Nebenrechnungen!$E$4,"")</f>
        <v/>
      </c>
      <c r="H51" s="85" t="str">
        <f>IF('2) Zwischenfruchtrechner'!C68&gt;0,'2) Zwischenfruchtrechner'!C68*VLOOKUP('2) Zwischenfruchtrechner'!B68,'3) Artenliste'!$B$2:$K$60,2,FALSE),"")</f>
        <v/>
      </c>
      <c r="I51" s="8"/>
      <c r="J51" s="30" t="str">
        <f>IF('3) Artenliste'!I50=1,'2) Zwischenfruchtrechner'!C68,"")</f>
        <v/>
      </c>
      <c r="K51" s="8" t="str">
        <f>IF('2) Zwischenfruchtrechner'!C68&gt;0,'3) Artenliste'!G50,"")</f>
        <v/>
      </c>
      <c r="L51" s="86" t="str">
        <f>IF('2) Zwischenfruchtrechner'!C68&gt;0,'3) Artenliste'!J50,"")</f>
        <v/>
      </c>
    </row>
    <row r="52" spans="2:12" x14ac:dyDescent="0.3">
      <c r="B52" s="61" t="str">
        <f>'3) Artenliste'!B51</f>
        <v>Eigene Kultur 2</v>
      </c>
      <c r="C52" s="69" t="str">
        <f>IF('2) Zwischenfruchtrechner'!C69&gt;0,IFERROR(1000*1000/(VLOOKUP('2) Zwischenfruchtrechner'!B69,'3) Artenliste'!$B$2:$K$60,3,FALSE))*(VLOOKUP('2) Zwischenfruchtrechner'!B69,'3) Artenliste'!$B$2:$K$60,4,FALSE)/100),""),"")</f>
        <v/>
      </c>
      <c r="D52" s="68" t="str">
        <f t="shared" si="0"/>
        <v/>
      </c>
      <c r="E52" s="74" t="str">
        <f>IF('2) Zwischenfruchtrechner'!C69&gt;0,Nebenrechnungen!C52*('2) Zwischenfruchtrechner'!C69/Nebenrechnungen!D52)*((100+(100-VLOOKUP('2) Zwischenfruchtrechner'!B69,'3) Artenliste'!$B$2:$K$60,4,FALSE)))/100)*VLOOKUP('2) Zwischenfruchtrechner'!B69,'3) Artenliste'!$B$2:$K$60,3,FALSE)/1000/1000,"")</f>
        <v/>
      </c>
      <c r="F52" s="73">
        <f>IF(AND('2) Zwischenfruchtrechner'!C69&gt;0,OR('3) Artenliste'!C51="",'3) Artenliste'!D51="",'3) Artenliste'!E51="",'3) Artenliste'!F51="")),1,0)</f>
        <v>0</v>
      </c>
      <c r="G52" s="85" t="str">
        <f>IFERROR(Nebenrechnungen!E52*Nebenrechnungen!$G$4/Nebenrechnungen!$E$4,"")</f>
        <v/>
      </c>
      <c r="H52" s="85" t="str">
        <f>IF('2) Zwischenfruchtrechner'!C69&gt;0,'2) Zwischenfruchtrechner'!C69*VLOOKUP('2) Zwischenfruchtrechner'!B69,'3) Artenliste'!$B$2:$K$60,2,FALSE),"")</f>
        <v/>
      </c>
      <c r="I52" s="8"/>
      <c r="J52" s="30" t="str">
        <f>IF('3) Artenliste'!I51=1,'2) Zwischenfruchtrechner'!C69,"")</f>
        <v/>
      </c>
      <c r="K52" s="8" t="str">
        <f>IF('2) Zwischenfruchtrechner'!C69&gt;0,'3) Artenliste'!G51,"")</f>
        <v/>
      </c>
      <c r="L52" s="86" t="str">
        <f>IF('2) Zwischenfruchtrechner'!C69&gt;0,'3) Artenliste'!J51,"")</f>
        <v/>
      </c>
    </row>
    <row r="53" spans="2:12" x14ac:dyDescent="0.3">
      <c r="B53" s="61" t="str">
        <f>'3) Artenliste'!B52</f>
        <v>Eigene Kultur 3</v>
      </c>
      <c r="C53" s="69" t="str">
        <f>IF('2) Zwischenfruchtrechner'!C70&gt;0,IFERROR(1000*1000/(VLOOKUP('2) Zwischenfruchtrechner'!B70,'3) Artenliste'!$B$2:$K$60,3,FALSE))*(VLOOKUP('2) Zwischenfruchtrechner'!B70,'3) Artenliste'!$B$2:$K$60,4,FALSE)/100),""),"")</f>
        <v/>
      </c>
      <c r="D53" s="68" t="str">
        <f t="shared" si="0"/>
        <v/>
      </c>
      <c r="E53" s="74" t="str">
        <f>IF('2) Zwischenfruchtrechner'!C70&gt;0,Nebenrechnungen!C53*('2) Zwischenfruchtrechner'!C70/Nebenrechnungen!D53)*((100+(100-VLOOKUP('2) Zwischenfruchtrechner'!B70,'3) Artenliste'!$B$2:$K$60,4,FALSE)))/100)*VLOOKUP('2) Zwischenfruchtrechner'!B70,'3) Artenliste'!$B$2:$K$60,3,FALSE)/1000/1000,"")</f>
        <v/>
      </c>
      <c r="F53" s="73">
        <f>IF(AND('2) Zwischenfruchtrechner'!C70&gt;0,OR('3) Artenliste'!C52="",'3) Artenliste'!D52="",'3) Artenliste'!E52="",'3) Artenliste'!F52="")),1,0)</f>
        <v>0</v>
      </c>
      <c r="G53" s="85" t="str">
        <f>IFERROR(Nebenrechnungen!E53*Nebenrechnungen!$G$4/Nebenrechnungen!$E$4,"")</f>
        <v/>
      </c>
      <c r="H53" s="85" t="str">
        <f>IF('2) Zwischenfruchtrechner'!C70&gt;0,'2) Zwischenfruchtrechner'!C70*VLOOKUP('2) Zwischenfruchtrechner'!B70,'3) Artenliste'!$B$2:$K$60,2,FALSE),"")</f>
        <v/>
      </c>
      <c r="I53" s="8"/>
      <c r="J53" s="30" t="str">
        <f>IF('3) Artenliste'!I52=1,'2) Zwischenfruchtrechner'!C70,"")</f>
        <v/>
      </c>
      <c r="K53" s="8" t="str">
        <f>IF('2) Zwischenfruchtrechner'!C70&gt;0,'3) Artenliste'!G52,"")</f>
        <v/>
      </c>
      <c r="L53" s="86" t="str">
        <f>IF('2) Zwischenfruchtrechner'!C70&gt;0,'3) Artenliste'!J52,"")</f>
        <v/>
      </c>
    </row>
    <row r="54" spans="2:12" x14ac:dyDescent="0.3">
      <c r="B54" s="61" t="str">
        <f>'3) Artenliste'!B53</f>
        <v>Eigene Kultur 4</v>
      </c>
      <c r="C54" s="69" t="str">
        <f>IF('2) Zwischenfruchtrechner'!C71&gt;0,IFERROR(1000*1000/(VLOOKUP('2) Zwischenfruchtrechner'!B71,'3) Artenliste'!$B$2:$K$60,3,FALSE))*(VLOOKUP('2) Zwischenfruchtrechner'!B71,'3) Artenliste'!$B$2:$K$60,4,FALSE)/100),""),"")</f>
        <v/>
      </c>
      <c r="D54" s="68" t="str">
        <f t="shared" si="0"/>
        <v/>
      </c>
      <c r="E54" s="74" t="str">
        <f>IF('2) Zwischenfruchtrechner'!C71&gt;0,Nebenrechnungen!C54*('2) Zwischenfruchtrechner'!C71/Nebenrechnungen!D54)*((100+(100-VLOOKUP('2) Zwischenfruchtrechner'!B71,'3) Artenliste'!$B$2:$K$60,4,FALSE)))/100)*VLOOKUP('2) Zwischenfruchtrechner'!B71,'3) Artenliste'!$B$2:$K$60,3,FALSE)/1000/1000,"")</f>
        <v/>
      </c>
      <c r="F54" s="73">
        <f>IF(AND('2) Zwischenfruchtrechner'!C71&gt;0,OR('3) Artenliste'!C53="",'3) Artenliste'!D53="",'3) Artenliste'!E53="",'3) Artenliste'!F53="")),1,0)</f>
        <v>0</v>
      </c>
      <c r="G54" s="85" t="str">
        <f>IFERROR(Nebenrechnungen!E54*Nebenrechnungen!$G$4/Nebenrechnungen!$E$4,"")</f>
        <v/>
      </c>
      <c r="H54" s="85" t="str">
        <f>IF('2) Zwischenfruchtrechner'!C71&gt;0,'2) Zwischenfruchtrechner'!C71*VLOOKUP('2) Zwischenfruchtrechner'!B71,'3) Artenliste'!$B$2:$K$60,2,FALSE),"")</f>
        <v/>
      </c>
      <c r="I54" s="8"/>
      <c r="J54" s="30" t="str">
        <f>IF('3) Artenliste'!I53=1,'2) Zwischenfruchtrechner'!C71,"")</f>
        <v/>
      </c>
      <c r="K54" s="8" t="str">
        <f>IF('2) Zwischenfruchtrechner'!C71&gt;0,'3) Artenliste'!G53,"")</f>
        <v/>
      </c>
      <c r="L54" s="86" t="str">
        <f>IF('2) Zwischenfruchtrechner'!C71&gt;0,'3) Artenliste'!J53,"")</f>
        <v/>
      </c>
    </row>
    <row r="55" spans="2:12" x14ac:dyDescent="0.3">
      <c r="B55" s="62" t="str">
        <f>'3) Artenliste'!B54</f>
        <v>Eigene Kultur 5</v>
      </c>
      <c r="C55" s="69" t="str">
        <f>IF('2) Zwischenfruchtrechner'!C72&gt;0,IFERROR(1000*1000/(VLOOKUP('2) Zwischenfruchtrechner'!B72,'3) Artenliste'!$B$2:$K$60,3,FALSE))*(VLOOKUP('2) Zwischenfruchtrechner'!B72,'3) Artenliste'!$B$2:$K$60,4,FALSE)/100),""),"")</f>
        <v/>
      </c>
      <c r="D55" s="87" t="str">
        <f t="shared" si="0"/>
        <v/>
      </c>
      <c r="E55" s="88" t="str">
        <f>IF('2) Zwischenfruchtrechner'!C72&gt;0,Nebenrechnungen!C55*('2) Zwischenfruchtrechner'!C72/Nebenrechnungen!D55)*((100+(100-VLOOKUP('2) Zwischenfruchtrechner'!B72,'3) Artenliste'!$B$2:$K$60,4,FALSE)))/100)*VLOOKUP('2) Zwischenfruchtrechner'!B72,'3) Artenliste'!$B$2:$K$60,3,FALSE)/1000/1000,"")</f>
        <v/>
      </c>
      <c r="F55" s="89">
        <f>IF(AND('2) Zwischenfruchtrechner'!C72&gt;0,OR('3) Artenliste'!C54="",'3) Artenliste'!D54="",'3) Artenliste'!E54="",'3) Artenliste'!F54="")),1,0)</f>
        <v>0</v>
      </c>
      <c r="G55" s="90" t="str">
        <f>IFERROR(Nebenrechnungen!E55*Nebenrechnungen!$G$4/Nebenrechnungen!$E$4,"")</f>
        <v/>
      </c>
      <c r="H55" s="90" t="str">
        <f>IF('2) Zwischenfruchtrechner'!C72&gt;0,'2) Zwischenfruchtrechner'!C72*VLOOKUP('2) Zwischenfruchtrechner'!B72,'3) Artenliste'!$B$2:$K$60,2,FALSE),"")</f>
        <v/>
      </c>
      <c r="I55" s="91"/>
      <c r="J55" s="92" t="str">
        <f>IF('3) Artenliste'!I54=1,'2) Zwischenfruchtrechner'!C72,"")</f>
        <v/>
      </c>
      <c r="K55" s="91" t="str">
        <f>IF('2) Zwischenfruchtrechner'!C72&gt;0,'3) Artenliste'!G54,"")</f>
        <v/>
      </c>
      <c r="L55" s="93" t="str">
        <f>IF('2) Zwischenfruchtrechner'!C72&gt;0,'3) Artenliste'!J54,"")</f>
        <v/>
      </c>
    </row>
    <row r="56" spans="2:12" x14ac:dyDescent="0.3">
      <c r="B56" s="41"/>
      <c r="C56" s="66"/>
      <c r="F56" s="42"/>
      <c r="J56" s="29"/>
    </row>
    <row r="57" spans="2:12" x14ac:dyDescent="0.3">
      <c r="B57" s="41"/>
      <c r="C57" s="66"/>
      <c r="F57" s="42"/>
      <c r="J57" s="29"/>
    </row>
    <row r="58" spans="2:12" x14ac:dyDescent="0.3">
      <c r="B58" s="41"/>
      <c r="C58" s="66"/>
      <c r="F58" s="42"/>
      <c r="J58" s="29"/>
    </row>
    <row r="59" spans="2:12" x14ac:dyDescent="0.3">
      <c r="B59" s="41"/>
      <c r="C59" s="66"/>
      <c r="F59" s="42"/>
      <c r="J59" s="29"/>
    </row>
    <row r="60" spans="2:12" x14ac:dyDescent="0.3">
      <c r="B60" s="41"/>
      <c r="C60" s="66"/>
      <c r="F60" s="42"/>
      <c r="J60" s="29"/>
    </row>
    <row r="61" spans="2:12" x14ac:dyDescent="0.3">
      <c r="B61" s="41"/>
      <c r="C61" s="66"/>
      <c r="F61" s="42"/>
      <c r="J61" s="29"/>
    </row>
    <row r="62" spans="2:12" x14ac:dyDescent="0.3">
      <c r="B62" s="41"/>
      <c r="C62" s="66"/>
      <c r="F62" s="42"/>
      <c r="J62" s="29"/>
    </row>
    <row r="63" spans="2:12" x14ac:dyDescent="0.3">
      <c r="B63" s="41"/>
      <c r="C63" s="66"/>
      <c r="F63" s="42"/>
      <c r="J63" s="29"/>
    </row>
    <row r="64" spans="2:12" x14ac:dyDescent="0.3">
      <c r="B64" s="41"/>
      <c r="C64" s="66"/>
      <c r="F64" s="42"/>
      <c r="J64" s="29"/>
    </row>
    <row r="65" spans="2:10" x14ac:dyDescent="0.3">
      <c r="B65" s="41"/>
      <c r="F65" s="42"/>
      <c r="J65" s="29"/>
    </row>
    <row r="66" spans="2:10" x14ac:dyDescent="0.3">
      <c r="B66" s="41"/>
      <c r="F66" s="42"/>
      <c r="J66" s="29"/>
    </row>
    <row r="67" spans="2:10" x14ac:dyDescent="0.3">
      <c r="B67" s="41"/>
      <c r="F67" s="42"/>
    </row>
    <row r="68" spans="2:10" x14ac:dyDescent="0.3">
      <c r="B68" s="41"/>
      <c r="F68" s="42"/>
    </row>
    <row r="69" spans="2:10" x14ac:dyDescent="0.3">
      <c r="B69" s="41"/>
      <c r="F69" s="42"/>
    </row>
    <row r="70" spans="2:10" x14ac:dyDescent="0.3">
      <c r="B70" s="41"/>
      <c r="F70" s="42"/>
    </row>
    <row r="71" spans="2:10" x14ac:dyDescent="0.3">
      <c r="B71" s="41"/>
      <c r="F71" s="42"/>
    </row>
  </sheetData>
  <conditionalFormatting sqref="E5:F55">
    <cfRule type="expression" dxfId="1" priority="50">
      <formula>OR(T68=1,T69=1,T70=1,T71=1,T72=1)</formula>
    </cfRule>
  </conditionalFormatting>
  <conditionalFormatting sqref="F4">
    <cfRule type="expression" dxfId="0" priority="49">
      <formula>OR(U66=1,U67=1,U68=1,U69=1,U70=1)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1) Information</vt:lpstr>
      <vt:lpstr>2) Zwischenfruchtrechner</vt:lpstr>
      <vt:lpstr>3) Artenliste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Zwack, Bastian (aelf-nw)</dc:creator>
  <cp:lastModifiedBy>Csigo-Polz, Susanne (aelf-ip)</cp:lastModifiedBy>
  <cp:lastPrinted>2025-06-02T11:51:04Z</cp:lastPrinted>
  <dcterms:created xsi:type="dcterms:W3CDTF">2015-06-05T18:19:34Z</dcterms:created>
  <dcterms:modified xsi:type="dcterms:W3CDTF">2026-06-10T10:31:28Z</dcterms:modified>
</cp:coreProperties>
</file>